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2_V2 San Juan de los Lagos\Plantillas\"/>
    </mc:Choice>
  </mc:AlternateContent>
  <workbookProtection workbookPassword="CEE3" lockStructure="1"/>
  <bookViews>
    <workbookView xWindow="0" yWindow="0" windowWidth="28800" windowHeight="12330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41" i="1" l="1"/>
  <c r="AX540" i="1" s="1"/>
  <c r="AY541" i="1"/>
  <c r="AY540" i="1" s="1"/>
  <c r="AY528" i="1"/>
  <c r="AX528" i="1"/>
  <c r="AY526" i="1"/>
  <c r="AX526" i="1"/>
  <c r="AY520" i="1"/>
  <c r="AX517" i="1"/>
  <c r="AY517" i="1"/>
  <c r="AY508" i="1"/>
  <c r="AY505" i="1"/>
  <c r="AX505" i="1"/>
  <c r="AY503" i="1"/>
  <c r="AX503" i="1"/>
  <c r="AY500" i="1"/>
  <c r="AY499" i="1" s="1"/>
  <c r="AX500" i="1"/>
  <c r="AX499" i="1" s="1"/>
  <c r="AY497" i="1"/>
  <c r="AX497" i="1"/>
  <c r="AX494" i="1" s="1"/>
  <c r="AY495" i="1"/>
  <c r="AX495" i="1"/>
  <c r="AY492" i="1"/>
  <c r="AX492" i="1"/>
  <c r="AY490" i="1"/>
  <c r="AX490" i="1"/>
  <c r="AY483" i="1"/>
  <c r="AY479" i="1"/>
  <c r="AY474" i="1"/>
  <c r="AX474" i="1"/>
  <c r="AY472" i="1"/>
  <c r="AX472" i="1"/>
  <c r="AY469" i="1"/>
  <c r="AY463" i="1" s="1"/>
  <c r="AX469" i="1"/>
  <c r="AX463" i="1" s="1"/>
  <c r="AX459" i="1"/>
  <c r="AY451" i="1"/>
  <c r="AX451" i="1"/>
  <c r="AY445" i="1"/>
  <c r="AX445" i="1"/>
  <c r="AY443" i="1"/>
  <c r="AX443" i="1"/>
  <c r="AY441" i="1"/>
  <c r="AX441" i="1"/>
  <c r="AY439" i="1"/>
  <c r="AX439" i="1"/>
  <c r="AY437" i="1"/>
  <c r="AX437" i="1"/>
  <c r="AY434" i="1"/>
  <c r="AY433" i="1" s="1"/>
  <c r="AX434" i="1"/>
  <c r="AX433" i="1" s="1"/>
  <c r="AY428" i="1"/>
  <c r="AY424" i="1"/>
  <c r="AY421" i="1"/>
  <c r="AX421" i="1"/>
  <c r="AY419" i="1"/>
  <c r="AX419" i="1"/>
  <c r="AY417" i="1"/>
  <c r="AX417" i="1"/>
  <c r="AX416" i="1" s="1"/>
  <c r="AX414" i="1"/>
  <c r="AY414" i="1"/>
  <c r="AY408" i="1"/>
  <c r="AY406" i="1"/>
  <c r="AX406" i="1"/>
  <c r="AY404" i="1"/>
  <c r="AX404" i="1"/>
  <c r="AY401" i="1"/>
  <c r="AX401" i="1"/>
  <c r="AY392" i="1"/>
  <c r="AY362" i="1"/>
  <c r="AY356" i="1"/>
  <c r="AX356" i="1"/>
  <c r="AY346" i="1"/>
  <c r="AY338" i="1"/>
  <c r="AY318" i="1"/>
  <c r="AX308" i="1"/>
  <c r="AY298" i="1"/>
  <c r="AX277" i="1"/>
  <c r="AX273" i="1"/>
  <c r="AY267" i="1"/>
  <c r="AY264" i="1"/>
  <c r="AY256" i="1"/>
  <c r="AY246" i="1"/>
  <c r="AX246" i="1"/>
  <c r="AY236" i="1"/>
  <c r="AY232" i="1"/>
  <c r="AX232" i="1"/>
  <c r="AY223" i="1"/>
  <c r="AY212" i="1"/>
  <c r="AX207" i="1"/>
  <c r="AX193" i="1"/>
  <c r="AY188" i="1"/>
  <c r="AX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Y140" i="1"/>
  <c r="AX135" i="1"/>
  <c r="AY135" i="1"/>
  <c r="AY132" i="1"/>
  <c r="AX132" i="1"/>
  <c r="AX119" i="1"/>
  <c r="AY114" i="1"/>
  <c r="AX114" i="1"/>
  <c r="AX111" i="1"/>
  <c r="AY111" i="1"/>
  <c r="AY106" i="1"/>
  <c r="AX106" i="1"/>
  <c r="AY103" i="1"/>
  <c r="AX103" i="1"/>
  <c r="AY100" i="1"/>
  <c r="AX100" i="1"/>
  <c r="AY91" i="1"/>
  <c r="AX91" i="1"/>
  <c r="AX89" i="1"/>
  <c r="AY89" i="1"/>
  <c r="AY87" i="1"/>
  <c r="AX87" i="1"/>
  <c r="AY85" i="1"/>
  <c r="AX85" i="1"/>
  <c r="AY83" i="1"/>
  <c r="AX83" i="1"/>
  <c r="AY78" i="1"/>
  <c r="AX78" i="1"/>
  <c r="AX73" i="1"/>
  <c r="AY70" i="1"/>
  <c r="AX70" i="1"/>
  <c r="AY68" i="1"/>
  <c r="AX68" i="1"/>
  <c r="AY62" i="1"/>
  <c r="AX47" i="1"/>
  <c r="AY47" i="1"/>
  <c r="AY41" i="1"/>
  <c r="AY38" i="1"/>
  <c r="AX38" i="1"/>
  <c r="AX36" i="1"/>
  <c r="AY36" i="1"/>
  <c r="AY29" i="1"/>
  <c r="AX29" i="1"/>
  <c r="AY27" i="1"/>
  <c r="AX27" i="1"/>
  <c r="AY25" i="1"/>
  <c r="AX25" i="1"/>
  <c r="AY11" i="1"/>
  <c r="AX11" i="1"/>
  <c r="AY9" i="1"/>
  <c r="AX9" i="1"/>
  <c r="AX436" i="1" l="1"/>
  <c r="AY423" i="1"/>
  <c r="AY40" i="1"/>
  <c r="AX35" i="1"/>
  <c r="AY102" i="1"/>
  <c r="AY149" i="1"/>
  <c r="AY403" i="1"/>
  <c r="AY198" i="1"/>
  <c r="AX94" i="1"/>
  <c r="AX81" i="1" s="1"/>
  <c r="AX198" i="1"/>
  <c r="AY277" i="1"/>
  <c r="AX298" i="1"/>
  <c r="AX346" i="1"/>
  <c r="AX392" i="1"/>
  <c r="AX391" i="1" s="1"/>
  <c r="AY459" i="1"/>
  <c r="AX471" i="1"/>
  <c r="AY502" i="1"/>
  <c r="AX530" i="1"/>
  <c r="AY478" i="1"/>
  <c r="AY494" i="1"/>
  <c r="AY162" i="1"/>
  <c r="AX264" i="1"/>
  <c r="AY273" i="1"/>
  <c r="AY308" i="1"/>
  <c r="AX386" i="1"/>
  <c r="AX385" i="1" s="1"/>
  <c r="AX428" i="1"/>
  <c r="AX455" i="1"/>
  <c r="AX454" i="1" s="1"/>
  <c r="AY471" i="1"/>
  <c r="AX483" i="1"/>
  <c r="AX489" i="1"/>
  <c r="AX149" i="1"/>
  <c r="AX338" i="1"/>
  <c r="AY386" i="1"/>
  <c r="AY385" i="1" s="1"/>
  <c r="AX424" i="1"/>
  <c r="AY455" i="1"/>
  <c r="AY454" i="1" s="1"/>
  <c r="AX479" i="1"/>
  <c r="AX62" i="1"/>
  <c r="AX188" i="1"/>
  <c r="AX256" i="1"/>
  <c r="AX328" i="1"/>
  <c r="AX362" i="1"/>
  <c r="AX408" i="1"/>
  <c r="AX403" i="1" s="1"/>
  <c r="AX448" i="1"/>
  <c r="AX520" i="1"/>
  <c r="AY530" i="1"/>
  <c r="AY507" i="1" s="1"/>
  <c r="AY119" i="1"/>
  <c r="AY118" i="1" s="1"/>
  <c r="AX19" i="1"/>
  <c r="AX8" i="1" s="1"/>
  <c r="AY73" i="1"/>
  <c r="AY72" i="1" s="1"/>
  <c r="AX502" i="1"/>
  <c r="AX161" i="1"/>
  <c r="AY19" i="1"/>
  <c r="AY8" i="1" s="1"/>
  <c r="AX41" i="1"/>
  <c r="AX146" i="1"/>
  <c r="AX118" i="1" s="1"/>
  <c r="AY175" i="1"/>
  <c r="AY193" i="1"/>
  <c r="AY207" i="1"/>
  <c r="AX212" i="1"/>
  <c r="AX223" i="1"/>
  <c r="AX236" i="1"/>
  <c r="AX267" i="1"/>
  <c r="AX318" i="1"/>
  <c r="AX374" i="1"/>
  <c r="AX373" i="1" s="1"/>
  <c r="AY94" i="1"/>
  <c r="AY81" i="1" s="1"/>
  <c r="AY35" i="1"/>
  <c r="AX140" i="1"/>
  <c r="AY328" i="1"/>
  <c r="AY374" i="1"/>
  <c r="AY373" i="1" s="1"/>
  <c r="AY448" i="1"/>
  <c r="AY447" i="1" s="1"/>
  <c r="AX508" i="1"/>
  <c r="AX102" i="1"/>
  <c r="AY489" i="1"/>
  <c r="AX72" i="1"/>
  <c r="AY416" i="1"/>
  <c r="AX447" i="1"/>
  <c r="AY391" i="1"/>
  <c r="AY436" i="1"/>
  <c r="AX507" i="1" l="1"/>
  <c r="AY477" i="1"/>
  <c r="AY453" i="1"/>
  <c r="AX453" i="1"/>
  <c r="AY287" i="1"/>
  <c r="AX287" i="1"/>
  <c r="AY222" i="1"/>
  <c r="AY187" i="1"/>
  <c r="AX187" i="1"/>
  <c r="AY161" i="1"/>
  <c r="AX117" i="1"/>
  <c r="AY117" i="1"/>
  <c r="AX40" i="1"/>
  <c r="AX7" i="1" s="1"/>
  <c r="AX184" i="1" s="1"/>
  <c r="AX478" i="1"/>
  <c r="AX477" i="1" s="1"/>
  <c r="AY372" i="1"/>
  <c r="AX222" i="1"/>
  <c r="AX423" i="1"/>
  <c r="AX372" i="1" s="1"/>
  <c r="AY7" i="1"/>
  <c r="AY186" i="1" l="1"/>
  <c r="AY543" i="1" s="1"/>
  <c r="AX186" i="1"/>
  <c r="AX543" i="1" s="1"/>
  <c r="AX544" i="1" s="1"/>
  <c r="AY184" i="1"/>
  <c r="AY544" i="1" l="1"/>
</calcChain>
</file>

<file path=xl/sharedStrings.xml><?xml version="1.0" encoding="utf-8"?>
<sst xmlns="http://schemas.openxmlformats.org/spreadsheetml/2006/main" count="1086" uniqueCount="1067">
  <si>
    <t>ESTADO DE ACTIVIDADES</t>
  </si>
  <si>
    <t>CTA.</t>
  </si>
  <si>
    <t>CONCEPTO</t>
  </si>
  <si>
    <t>2022</t>
  </si>
  <si>
    <t>2021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</si>
  <si>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</si>
  <si>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</si>
  <si>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</si>
  <si>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</si>
  <si>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</si>
  <si>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</si>
  <si>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</si>
  <si>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</si>
  <si>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</si>
  <si>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</si>
  <si>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</si>
  <si>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</si>
  <si>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</si>
  <si>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</si>
  <si>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</si>
  <si>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</si>
  <si>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</si>
  <si>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</si>
  <si>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</si>
  <si>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</si>
  <si>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</si>
  <si>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</si>
  <si>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</si>
  <si>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</si>
  <si>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</si>
  <si>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</si>
  <si>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</si>
  <si>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</si>
  <si>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</si>
  <si>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</si>
  <si>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</si>
  <si>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</si>
  <si>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</si>
  <si>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</si>
  <si>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</si>
  <si>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</si>
  <si>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</si>
  <si>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</si>
  <si>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</si>
  <si>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</si>
  <si>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</si>
  <si>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</si>
  <si>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</si>
  <si>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</si>
  <si>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</si>
  <si>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</si>
  <si>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</si>
  <si>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</si>
  <si>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</si>
  <si>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</si>
  <si>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</si>
  <si>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</si>
  <si>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</si>
  <si>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</si>
  <si>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</si>
  <si>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</si>
  <si>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</si>
  <si>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</si>
  <si>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</si>
  <si>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</si>
  <si>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</si>
  <si>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</si>
  <si>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</si>
  <si>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</si>
  <si>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</si>
  <si>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</si>
  <si>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</si>
  <si>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</si>
  <si>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</si>
  <si>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</si>
  <si>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</si>
  <si>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</si>
  <si>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</si>
  <si>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</si>
  <si>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</si>
  <si>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</si>
  <si>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</si>
  <si>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</si>
  <si>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</si>
  <si>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</si>
  <si>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</si>
  <si>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</si>
  <si>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</si>
  <si>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</si>
  <si>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</si>
  <si>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</si>
  <si>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</si>
  <si>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</si>
  <si>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</si>
  <si>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</si>
  <si>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</si>
  <si>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</si>
  <si>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</si>
  <si>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</si>
  <si>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</si>
  <si>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</si>
  <si>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</si>
  <si>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</si>
  <si>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</si>
  <si>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</si>
  <si>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</si>
  <si>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</si>
  <si>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</si>
  <si>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</si>
  <si>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</si>
  <si>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</si>
  <si>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</si>
  <si>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</si>
  <si>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</si>
  <si>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</si>
  <si>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</si>
  <si>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</si>
  <si>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</si>
  <si>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</si>
  <si>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</si>
  <si>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</si>
  <si>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</si>
  <si>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</si>
  <si>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</si>
  <si>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</si>
  <si>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</si>
  <si>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</si>
  <si>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</si>
  <si>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</si>
  <si>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</si>
  <si>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</si>
  <si>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</si>
  <si>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</si>
  <si>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</si>
  <si>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</si>
  <si>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</si>
  <si>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</si>
  <si>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</si>
  <si>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</si>
  <si>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</si>
  <si>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</si>
  <si>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</si>
  <si>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</si>
  <si>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</si>
  <si>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</si>
  <si>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</si>
  <si>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</si>
  <si>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</si>
  <si>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</si>
  <si>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</si>
  <si>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</si>
  <si>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</si>
  <si>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</si>
  <si>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</si>
  <si>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</si>
  <si>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</si>
  <si>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</si>
  <si>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</si>
  <si>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</si>
  <si>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</si>
  <si>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</si>
  <si>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</si>
  <si>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</si>
  <si>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</si>
  <si>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</si>
  <si>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</si>
  <si>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</si>
  <si>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</si>
  <si>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</si>
  <si>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</si>
  <si>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</si>
  <si>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</si>
  <si>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</si>
  <si>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</si>
  <si>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</si>
  <si>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</si>
  <si>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</si>
  <si>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</si>
  <si>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</si>
  <si>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</si>
  <si>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</si>
  <si>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</si>
  <si>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</si>
  <si>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</si>
  <si>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</si>
  <si>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</si>
  <si>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</si>
  <si>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</si>
  <si>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</si>
  <si>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</si>
  <si>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</si>
  <si>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</si>
  <si>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</si>
  <si>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</si>
  <si>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</si>
  <si>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</si>
  <si>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</si>
  <si>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</si>
  <si>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</si>
  <si>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</si>
  <si>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</si>
  <si>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</si>
  <si>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</si>
  <si>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</si>
  <si>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</si>
  <si>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</si>
  <si>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</si>
  <si>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</si>
  <si>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</si>
  <si>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</si>
  <si>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</si>
  <si>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</si>
  <si>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</si>
  <si>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</si>
  <si>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</si>
  <si>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</si>
  <si>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</si>
  <si>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</si>
  <si>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</si>
  <si>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</si>
  <si>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</si>
  <si>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</si>
  <si>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</si>
  <si>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</si>
  <si>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</si>
  <si>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</si>
  <si>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</si>
  <si>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</si>
  <si>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</si>
  <si>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</si>
  <si>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</si>
  <si>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</si>
  <si>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</si>
  <si>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</si>
  <si>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</si>
  <si>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</si>
  <si>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</si>
  <si>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</si>
  <si>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</si>
  <si>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</si>
  <si>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</si>
  <si>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</si>
  <si>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</si>
  <si>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</si>
  <si>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</si>
  <si>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</si>
  <si>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</si>
  <si>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</si>
  <si>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</si>
  <si>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</si>
  <si>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</si>
  <si>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</si>
  <si>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</si>
  <si>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</si>
  <si>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</si>
  <si>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</si>
  <si>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</si>
  <si>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</si>
  <si>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</si>
  <si>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</si>
  <si>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</si>
  <si>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</si>
  <si>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</si>
  <si>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</si>
  <si>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</si>
  <si>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</si>
  <si>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</si>
  <si>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</si>
  <si>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</si>
  <si>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</si>
  <si>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</si>
  <si>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</si>
  <si>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</si>
  <si>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</si>
  <si>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</si>
  <si>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</si>
  <si>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</si>
  <si>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</si>
  <si>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</si>
  <si>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</si>
  <si>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</si>
  <si>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</si>
  <si>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</si>
  <si>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</si>
  <si>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</si>
  <si>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</si>
  <si>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</si>
  <si>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</si>
  <si>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</si>
  <si>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</si>
  <si>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</si>
  <si>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</si>
  <si>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</si>
  <si>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</si>
  <si>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</si>
  <si>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</si>
  <si>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</si>
  <si>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</si>
  <si>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</si>
  <si>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</si>
  <si>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</si>
  <si>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</si>
  <si>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</si>
  <si>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</si>
  <si>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</si>
  <si>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</si>
  <si>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</si>
  <si>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</si>
  <si>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</si>
  <si>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</si>
  <si>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</si>
  <si>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</si>
  <si>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</si>
  <si>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</si>
  <si>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</si>
  <si>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</si>
  <si>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</si>
  <si>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</si>
  <si>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</si>
  <si>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</si>
  <si>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</si>
  <si>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</si>
  <si>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</si>
  <si>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</si>
  <si>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</si>
  <si>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</si>
  <si>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</si>
  <si>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</si>
  <si>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</si>
  <si>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</si>
  <si>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</si>
  <si>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</si>
  <si>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</si>
  <si>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</si>
  <si>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</si>
  <si>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</si>
  <si>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</si>
  <si>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</si>
  <si>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</si>
  <si>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</si>
  <si>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</si>
  <si>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</si>
  <si>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</si>
  <si>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</si>
  <si>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</si>
  <si>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</si>
  <si>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</si>
  <si>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</si>
  <si>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</si>
  <si>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</si>
  <si>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</si>
  <si>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</si>
  <si>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</si>
  <si>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</si>
  <si>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</si>
  <si>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</si>
  <si>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</si>
  <si>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</si>
  <si>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</si>
  <si>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</si>
  <si>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</si>
  <si>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</si>
  <si>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</si>
  <si>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</si>
  <si>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</si>
  <si>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</si>
  <si>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</si>
  <si>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</si>
  <si>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</si>
  <si>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</si>
  <si>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</si>
  <si>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</si>
  <si>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</si>
  <si>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</si>
  <si>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</si>
  <si>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</si>
  <si>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</si>
  <si>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</si>
  <si>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</si>
  <si>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</si>
  <si>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</si>
  <si>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</si>
  <si>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</si>
  <si>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</si>
  <si>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</si>
  <si>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</si>
  <si>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</si>
  <si>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</si>
  <si>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</si>
  <si>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</si>
  <si>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</si>
  <si>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</si>
  <si>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</si>
  <si>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</si>
  <si>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</si>
  <si>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</si>
  <si>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</si>
  <si>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</si>
  <si>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</si>
  <si>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</si>
  <si>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</si>
  <si>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</si>
  <si>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</si>
  <si>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</si>
  <si>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</si>
  <si>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</si>
  <si>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</si>
  <si>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</si>
  <si>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</si>
  <si>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</si>
  <si>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</si>
  <si>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</si>
  <si>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</si>
  <si>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</si>
  <si>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</si>
  <si>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</si>
  <si>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</si>
  <si>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</si>
  <si>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</si>
  <si>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</si>
  <si>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</si>
  <si>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</si>
  <si>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</si>
  <si>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</si>
  <si>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</si>
  <si>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</si>
  <si>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</si>
  <si>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</si>
  <si>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</si>
  <si>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</si>
  <si>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</si>
  <si>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</si>
  <si>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</si>
  <si>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</si>
  <si>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</si>
  <si>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</si>
  <si>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</si>
  <si>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</si>
  <si>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</si>
  <si>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</si>
  <si>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</si>
  <si>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</si>
  <si>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</si>
  <si>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</si>
  <si>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</si>
  <si>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</si>
  <si>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</si>
  <si>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</si>
  <si>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</si>
  <si>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</si>
  <si>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</si>
  <si>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</si>
  <si>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</si>
  <si>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</si>
  <si>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</si>
  <si>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</si>
  <si>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</si>
  <si>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</si>
  <si>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</si>
  <si>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</si>
  <si>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</si>
  <si>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</si>
  <si>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</si>
  <si>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</si>
  <si>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</si>
  <si>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</si>
  <si>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</si>
  <si>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</si>
  <si>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</si>
  <si>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</si>
  <si>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</si>
  <si>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</si>
  <si>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</si>
  <si>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</si>
  <si>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</si>
  <si>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</si>
  <si>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</si>
  <si>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</si>
  <si>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</si>
  <si>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</si>
  <si>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</si>
  <si>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</si>
  <si>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</si>
  <si>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</si>
  <si>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</si>
  <si>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</si>
  <si>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</si>
  <si>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</si>
  <si>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</si>
  <si>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</si>
  <si>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</si>
  <si>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</si>
  <si>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</si>
  <si>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</si>
  <si>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</si>
  <si>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</si>
  <si>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</si>
  <si>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</si>
  <si>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</si>
  <si>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</si>
  <si>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</si>
  <si>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</si>
  <si>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</si>
  <si>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</si>
  <si>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</si>
  <si>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</si>
  <si>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</si>
  <si>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</si>
  <si>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</si>
  <si>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</si>
  <si>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</si>
  <si>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</si>
  <si>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</si>
  <si>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</si>
  <si>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</si>
  <si>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</si>
  <si>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</si>
  <si>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</si>
  <si>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</si>
  <si>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</si>
  <si>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</si>
  <si>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</si>
  <si>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</si>
  <si>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</si>
  <si>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</si>
  <si>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</si>
  <si>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</si>
  <si>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</si>
  <si>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</si>
  <si>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</si>
  <si>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</si>
  <si>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</si>
  <si>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</si>
  <si>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</si>
  <si>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</si>
  <si>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</si>
  <si>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</si>
  <si>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</si>
  <si>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</si>
  <si>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</si>
  <si>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</si>
  <si>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</si>
  <si>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</si>
  <si>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</si>
  <si>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</si>
  <si>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</si>
  <si>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</si>
  <si>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</si>
  <si>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</si>
  <si>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</si>
  <si>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</si>
  <si>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</si>
  <si>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</si>
  <si>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</si>
  <si>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</si>
  <si>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</si>
  <si>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</si>
  <si>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</si>
  <si>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</si>
  <si>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</si>
  <si>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</si>
  <si>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</si>
  <si>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</si>
  <si>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</si>
  <si>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</si>
  <si>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</si>
  <si>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</si>
  <si>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</si>
  <si>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</si>
  <si>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</si>
  <si>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</si>
  <si>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</si>
  <si>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</si>
  <si>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</si>
  <si>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</si>
  <si>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</si>
  <si>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</si>
  <si>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</si>
  <si>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</si>
  <si>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</si>
  <si>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</si>
  <si>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</si>
  <si>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</si>
  <si>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</si>
  <si>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</si>
  <si>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</si>
  <si>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</si>
  <si>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</si>
  <si>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</si>
  <si>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</si>
  <si>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</si>
  <si>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</si>
  <si>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</si>
  <si>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</si>
  <si>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</si>
  <si>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</si>
  <si>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</si>
  <si>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</si>
  <si>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</si>
  <si>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</si>
  <si>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</si>
  <si>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</si>
  <si>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</si>
  <si>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</si>
  <si>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</si>
  <si>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</si>
  <si>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</si>
  <si>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</si>
  <si>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</si>
  <si>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</si>
  <si>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</si>
  <si>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</si>
  <si>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</si>
  <si>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</si>
  <si>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</si>
  <si>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</si>
  <si>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</si>
  <si>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</si>
  <si>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</si>
  <si>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</si>
  <si>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</si>
  <si>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</si>
  <si>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</si>
  <si>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</si>
  <si>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</si>
  <si>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</si>
  <si>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</si>
  <si>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</si>
  <si>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</si>
  <si>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</si>
  <si>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</si>
  <si>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</si>
  <si>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</si>
  <si>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</si>
  <si>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</si>
  <si>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</si>
  <si>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</si>
  <si>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</si>
  <si>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</si>
  <si>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</si>
  <si>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</si>
  <si>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</si>
  <si>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</si>
  <si>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</si>
  <si>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</si>
  <si>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</si>
  <si>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</si>
  <si>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</si>
  <si>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</si>
  <si>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</si>
  <si>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</si>
  <si>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</si>
  <si>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</si>
  <si>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</si>
  <si>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</si>
  <si>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</si>
  <si>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</si>
  <si>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</si>
  <si>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</si>
  <si>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</si>
  <si>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</si>
  <si>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</si>
  <si>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</si>
  <si>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</si>
  <si>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</si>
  <si>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</si>
  <si>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</si>
  <si>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</si>
  <si>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</si>
  <si>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</si>
  <si>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</si>
  <si>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</si>
  <si>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</si>
  <si>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</si>
  <si>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</si>
  <si>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</si>
  <si>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</si>
  <si>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</si>
  <si>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</si>
  <si>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</si>
  <si>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</si>
  <si>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</si>
  <si>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</si>
  <si>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</si>
  <si>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</si>
  <si>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</si>
  <si>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</si>
  <si>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</si>
  <si>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</si>
  <si>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</si>
  <si>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</si>
  <si>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</si>
  <si>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</si>
  <si>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</si>
  <si>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</si>
  <si>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</si>
  <si>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</si>
  <si>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</si>
  <si>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</si>
  <si>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</si>
  <si>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</si>
  <si>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</si>
  <si>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</si>
  <si>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</si>
  <si>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</si>
  <si>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</si>
  <si>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</si>
  <si>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</si>
  <si>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</si>
  <si>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</si>
  <si>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</si>
  <si>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</si>
  <si>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</si>
  <si>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</si>
  <si>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</si>
  <si>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</si>
  <si>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</si>
  <si>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</si>
  <si>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</si>
  <si>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</si>
  <si>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</si>
  <si>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</si>
  <si>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</si>
  <si>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</si>
  <si>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</si>
  <si>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</si>
  <si>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</si>
  <si>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</si>
  <si>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</si>
  <si>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</si>
  <si>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</si>
  <si>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</si>
  <si>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</si>
  <si>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</si>
  <si>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</si>
  <si>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</si>
  <si>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</si>
  <si>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</si>
  <si>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</si>
  <si>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</si>
  <si>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</si>
  <si>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</si>
  <si>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</si>
  <si>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</si>
  <si>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</si>
  <si>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</si>
  <si>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</si>
  <si>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</si>
  <si>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</si>
  <si>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</si>
  <si>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</si>
  <si>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</si>
  <si>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</si>
  <si>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</si>
  <si>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</si>
  <si>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</si>
  <si>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</si>
  <si>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</si>
  <si>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</si>
  <si>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</si>
  <si>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</si>
  <si>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</si>
  <si>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</si>
  <si>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</si>
  <si>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</si>
  <si>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</si>
  <si>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</si>
  <si>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</si>
  <si>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</si>
  <si>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</si>
  <si>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</si>
  <si>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</si>
  <si>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</si>
  <si>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</si>
  <si>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</si>
  <si>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</si>
  <si>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</si>
  <si>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</si>
  <si>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</si>
  <si>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</si>
  <si>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</si>
  <si>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</si>
  <si>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</si>
  <si>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</si>
  <si>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</si>
  <si>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</si>
  <si>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</si>
  <si>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</si>
  <si>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</si>
  <si>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</si>
  <si>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</si>
  <si>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</si>
  <si>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</si>
  <si>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</si>
  <si>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</si>
  <si>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</si>
  <si>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</si>
  <si>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</si>
  <si>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</si>
  <si>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</si>
  <si>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</si>
  <si>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</si>
  <si>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</si>
  <si>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</si>
  <si>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</si>
  <si>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</si>
  <si>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</si>
  <si>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</si>
  <si>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</si>
  <si>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</si>
  <si>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</si>
  <si>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</si>
  <si>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</si>
  <si>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</si>
  <si>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</si>
  <si>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</si>
  <si>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</si>
  <si>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</si>
  <si>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</si>
  <si>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</si>
  <si>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</si>
  <si>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</si>
  <si>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</si>
  <si>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</si>
  <si>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</si>
  <si>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</si>
  <si>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</si>
  <si>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</si>
  <si>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</si>
  <si>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</si>
  <si>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</si>
  <si>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</si>
  <si>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</si>
  <si>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</si>
  <si>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</si>
  <si>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</si>
  <si>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</si>
  <si>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</si>
  <si>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</si>
  <si>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</si>
  <si>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</si>
  <si>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</si>
  <si>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</si>
  <si>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</si>
  <si>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</si>
  <si>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</si>
  <si>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</si>
  <si>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</si>
  <si>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</si>
  <si>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</si>
  <si>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</si>
  <si>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</si>
  <si>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</si>
  <si>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</si>
  <si>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</si>
  <si>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</si>
  <si>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</si>
  <si>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</si>
  <si>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</si>
  <si>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</si>
  <si>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</si>
  <si>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</si>
  <si>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</si>
  <si>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</si>
  <si>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</si>
  <si>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</si>
  <si>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</si>
  <si>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</si>
  <si>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</si>
  <si>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</si>
  <si>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</si>
  <si>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</si>
  <si>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</si>
  <si>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</si>
  <si>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</si>
  <si>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</si>
  <si>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</si>
  <si>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</si>
  <si>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</si>
  <si>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</si>
  <si>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</si>
  <si>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</si>
  <si>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</si>
  <si>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</si>
  <si>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</si>
  <si>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</si>
  <si>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</si>
  <si>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</si>
  <si>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</si>
  <si>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</si>
  <si>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</si>
  <si>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</si>
  <si>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</si>
  <si>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</si>
  <si>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</si>
  <si>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</si>
  <si>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</si>
  <si>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</si>
  <si>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</si>
  <si>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</si>
  <si>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</si>
  <si>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</si>
  <si>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</si>
  <si>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</si>
  <si>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</si>
  <si>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</si>
  <si>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</si>
  <si>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</si>
  <si>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</si>
  <si>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</si>
  <si>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</si>
  <si>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</si>
  <si>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</si>
  <si>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</si>
  <si>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</si>
  <si>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</si>
  <si>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</si>
  <si>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</si>
  <si>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</si>
  <si>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</si>
  <si>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</si>
  <si>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</si>
  <si>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</si>
  <si>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</si>
  <si>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</si>
  <si>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</si>
  <si>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</si>
  <si>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</si>
  <si>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</si>
  <si>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</si>
  <si>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</si>
  <si>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</si>
  <si>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</si>
  <si>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</si>
  <si>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</si>
  <si>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</si>
  <si>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</si>
  <si>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</si>
  <si>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</si>
  <si>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</si>
  <si>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</si>
  <si>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</si>
  <si>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</si>
  <si>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</si>
  <si>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</si>
  <si>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</si>
  <si>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</si>
  <si>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</si>
  <si>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</si>
  <si>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</si>
  <si>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</si>
  <si>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</si>
  <si>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</si>
  <si>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</si>
  <si>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</si>
  <si>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</si>
  <si>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</si>
  <si>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</si>
  <si>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</si>
  <si>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</si>
  <si>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</si>
  <si>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</si>
  <si>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</si>
  <si>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</si>
  <si>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</si>
  <si>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</si>
  <si>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</si>
  <si>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</si>
  <si>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</si>
  <si>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</si>
  <si>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</si>
  <si>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</si>
  <si>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</si>
  <si>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</si>
  <si>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</si>
  <si>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</si>
  <si>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</si>
  <si>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</si>
  <si>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</si>
  <si>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</si>
  <si>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</si>
  <si>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</si>
  <si>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</si>
  <si>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</si>
  <si>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</si>
  <si>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</si>
  <si>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</si>
  <si>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</si>
  <si>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</si>
  <si>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</si>
  <si>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</si>
  <si>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</si>
  <si>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</si>
  <si>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</si>
  <si>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</si>
  <si>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</si>
  <si>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</si>
  <si>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</si>
  <si>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</si>
  <si>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</si>
  <si>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</si>
  <si>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</si>
  <si>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</si>
  <si>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</si>
  <si>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</si>
  <si>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</si>
  <si>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</si>
  <si>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</si>
  <si>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</si>
  <si>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</si>
  <si>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</si>
  <si>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</si>
  <si>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</si>
  <si>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</si>
  <si>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</si>
  <si>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</si>
  <si>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</si>
  <si>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</si>
  <si>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</si>
  <si>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</si>
  <si>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</si>
  <si>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</si>
  <si>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</si>
  <si>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</si>
  <si>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</si>
  <si>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</si>
  <si>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</si>
  <si>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</si>
  <si>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</si>
  <si>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</si>
  <si>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</si>
  <si>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</si>
  <si>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</si>
  <si>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</si>
  <si>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</si>
  <si>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</si>
  <si>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</si>
  <si>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</si>
  <si>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</si>
  <si>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</si>
  <si>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</si>
  <si>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</si>
  <si>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</si>
  <si>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</si>
  <si>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</si>
  <si>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</si>
  <si>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</si>
  <si>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</si>
  <si>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</si>
  <si>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</si>
  <si>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</si>
  <si>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</si>
  <si>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</si>
  <si>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</si>
  <si>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</si>
  <si>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</si>
  <si>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</si>
  <si>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</si>
  <si>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</si>
  <si>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</si>
  <si>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SAN JUAN DE LOS LAGOS</t>
  </si>
  <si>
    <t>DEL 1 AL 31 DE OCTUBRE DE 2022</t>
  </si>
  <si>
    <t>LIC. ALEJANDRO DE ANDA LOZANO</t>
  </si>
  <si>
    <t>L.C.P. SIXTO ALEJANDRO VILLALOBOS CRUZ</t>
  </si>
  <si>
    <t>PRESIDENTE MUNICIPAL</t>
  </si>
  <si>
    <t>ENCARGADO DE LA HACIENDA PUBLICA MUNICIPAL</t>
  </si>
  <si>
    <t>ASEJ2022-10-16-01-2023-1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</si>
</sst>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107160</xdr:colOff>
      <xdr:row>547</xdr:row>
      <xdr:rowOff>166686</xdr:rowOff>
    </xdr:from>
    <xdr:to>
      <xdr:col>9</xdr:col>
      <xdr:colOff>2385</xdr:colOff>
      <xdr:row>555</xdr:row>
      <xdr:rowOff>107152</xdr:rowOff>
    </xdr:to>
    <xdr:sp macro="" textlink="">
      <xdr:nvSpPr>
        <xdr:cNvPr id="2" name="1 Rectángulo"/>
        <xdr:cNvSpPr/>
      </xdr:nvSpPr>
      <xdr:spPr>
        <a:xfrm>
          <a:off x="750098" y="104965499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Z564"/>
  <sheetViews>
    <sheetView showGridLines="0" tabSelected="1" zoomScale="80" zoomScaleNormal="80" workbookViewId="0">
      <pane ySplit="5" topLeftCell="A6" activePane="bottomLeft" state="frozen"/>
      <selection activeCell="F8" sqref="F8"/>
      <selection pane="bottomLeft" activeCell="B3" sqref="B3:AY3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A1" s="41"/>
      <c r="B1" s="54" t="s">
        <v>1060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</row>
    <row r="2" spans="1:51" ht="21" x14ac:dyDescent="0.35">
      <c r="A2" s="42"/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</row>
    <row r="3" spans="1:51" ht="18.75" x14ac:dyDescent="0.3">
      <c r="A3" s="43"/>
      <c r="B3" s="44" t="s">
        <v>1061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1</v>
      </c>
      <c r="B5" s="48" t="s">
        <v>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" t="s">
        <v>3</v>
      </c>
      <c r="AY5" s="4" t="s">
        <v>4</v>
      </c>
    </row>
    <row r="6" spans="1:51" ht="18.75" x14ac:dyDescent="0.3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94665626.430000007</v>
      </c>
      <c r="AY7" s="13">
        <f>AY8+AY29+AY35+AY40+AY72+AY81+AY102+AY114</f>
        <v>91677778.760000005</v>
      </c>
    </row>
    <row r="8" spans="1:51" x14ac:dyDescent="0.25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30029549.740000002</v>
      </c>
      <c r="AY8" s="15">
        <f>AY9+AY11+AY15+AY16+AY17+AY18+AY19+AY25+AY27</f>
        <v>26794309.810000002</v>
      </c>
    </row>
    <row r="9" spans="1:51" x14ac:dyDescent="0.25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0</v>
      </c>
    </row>
    <row r="10" spans="1:51" x14ac:dyDescent="0.25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0</v>
      </c>
    </row>
    <row r="11" spans="1:51" x14ac:dyDescent="0.25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29223965.290000003</v>
      </c>
      <c r="AY11" s="17">
        <f>SUM(AY12:AY14)</f>
        <v>25872923.540000003</v>
      </c>
    </row>
    <row r="12" spans="1:51" x14ac:dyDescent="0.25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17548034.530000001</v>
      </c>
      <c r="AY12" s="20">
        <v>16299114.210000001</v>
      </c>
    </row>
    <row r="13" spans="1:51" x14ac:dyDescent="0.25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9688184.3000000007</v>
      </c>
      <c r="AY13" s="20">
        <v>9134714.5299999993</v>
      </c>
    </row>
    <row r="14" spans="1:51" x14ac:dyDescent="0.25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1987746.46</v>
      </c>
      <c r="AY14" s="20">
        <v>439094.8</v>
      </c>
    </row>
    <row r="15" spans="1:51" x14ac:dyDescent="0.25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805584.45</v>
      </c>
      <c r="AY19" s="17">
        <f>SUM(AY20:AY24)</f>
        <v>921386.27</v>
      </c>
    </row>
    <row r="20" spans="1:51" x14ac:dyDescent="0.25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724663.74</v>
      </c>
      <c r="AY20" s="20">
        <v>222345.69</v>
      </c>
    </row>
    <row r="21" spans="1:51" x14ac:dyDescent="0.25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59372.7</v>
      </c>
      <c r="AY22" s="20">
        <v>24994.17</v>
      </c>
    </row>
    <row r="23" spans="1:51" x14ac:dyDescent="0.25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21548.01</v>
      </c>
      <c r="AY23" s="20">
        <v>15145.85</v>
      </c>
    </row>
    <row r="24" spans="1:51" x14ac:dyDescent="0.25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658900.56000000006</v>
      </c>
    </row>
    <row r="25" spans="1:51" x14ac:dyDescent="0.25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 x14ac:dyDescent="0.25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 x14ac:dyDescent="0.25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51207300.590000004</v>
      </c>
      <c r="AY40" s="15">
        <f>AY41+AY46+AY47+AY62+AY68+AY70</f>
        <v>56863124.880000003</v>
      </c>
    </row>
    <row r="41" spans="1:51" x14ac:dyDescent="0.25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4428711.9400000004</v>
      </c>
      <c r="AY41" s="17">
        <f>SUM(AY42:AY45)</f>
        <v>3846174.55</v>
      </c>
    </row>
    <row r="42" spans="1:51" x14ac:dyDescent="0.25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3463282</v>
      </c>
      <c r="AY42" s="20">
        <v>2791598</v>
      </c>
    </row>
    <row r="43" spans="1:51" x14ac:dyDescent="0.25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450219.5</v>
      </c>
      <c r="AY43" s="20">
        <v>553640</v>
      </c>
    </row>
    <row r="44" spans="1:51" x14ac:dyDescent="0.25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314509.44</v>
      </c>
      <c r="AY44" s="20">
        <v>425849.55</v>
      </c>
    </row>
    <row r="45" spans="1:51" x14ac:dyDescent="0.25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200701</v>
      </c>
      <c r="AY45" s="20">
        <v>75087</v>
      </c>
    </row>
    <row r="46" spans="1:51" x14ac:dyDescent="0.25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45220719.650000006</v>
      </c>
      <c r="AY47" s="17">
        <f>SUM(AY48:AY61)</f>
        <v>50837978.160000004</v>
      </c>
    </row>
    <row r="48" spans="1:51" x14ac:dyDescent="0.25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1883075.29</v>
      </c>
      <c r="AY48" s="20">
        <v>1913336.18</v>
      </c>
    </row>
    <row r="49" spans="1:51" x14ac:dyDescent="0.25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725361.01</v>
      </c>
      <c r="AY49" s="20">
        <v>463194.24</v>
      </c>
    </row>
    <row r="50" spans="1:51" x14ac:dyDescent="0.25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1738304.38</v>
      </c>
      <c r="AY50" s="20">
        <v>3250610.77</v>
      </c>
    </row>
    <row r="51" spans="1:51" x14ac:dyDescent="0.25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25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38923.5</v>
      </c>
      <c r="AY52" s="20">
        <v>126896.3</v>
      </c>
    </row>
    <row r="53" spans="1:51" x14ac:dyDescent="0.25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522790.51</v>
      </c>
      <c r="AY53" s="20">
        <v>1793602.63</v>
      </c>
    </row>
    <row r="54" spans="1:51" x14ac:dyDescent="0.25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13480.42</v>
      </c>
      <c r="AY54" s="20">
        <v>0</v>
      </c>
    </row>
    <row r="55" spans="1:51" x14ac:dyDescent="0.25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33491.599999999999</v>
      </c>
      <c r="AY55" s="20">
        <v>116909.78</v>
      </c>
    </row>
    <row r="56" spans="1:51" x14ac:dyDescent="0.25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1553656.36</v>
      </c>
      <c r="AY56" s="20">
        <v>1430015.02</v>
      </c>
    </row>
    <row r="57" spans="1:51" x14ac:dyDescent="0.25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34337697.880000003</v>
      </c>
      <c r="AY57" s="20">
        <v>36312265.979999997</v>
      </c>
    </row>
    <row r="58" spans="1:51" x14ac:dyDescent="0.25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1527819.35</v>
      </c>
      <c r="AY58" s="20">
        <v>2468853.27</v>
      </c>
    </row>
    <row r="59" spans="1:51" x14ac:dyDescent="0.25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24906.65</v>
      </c>
      <c r="AY59" s="20">
        <v>16805.740000000002</v>
      </c>
    </row>
    <row r="60" spans="1:51" x14ac:dyDescent="0.25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2214138.5299999998</v>
      </c>
      <c r="AY60" s="20">
        <v>2450966.58</v>
      </c>
    </row>
    <row r="61" spans="1:51" x14ac:dyDescent="0.25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607074.17000000004</v>
      </c>
      <c r="AY61" s="20">
        <v>494521.67</v>
      </c>
    </row>
    <row r="62" spans="1:51" x14ac:dyDescent="0.25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1557869</v>
      </c>
      <c r="AY62" s="17">
        <f>SUM(AY63:AY67)</f>
        <v>2178972.17</v>
      </c>
    </row>
    <row r="63" spans="1:51" x14ac:dyDescent="0.25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1465787.6</v>
      </c>
      <c r="AY63" s="20">
        <v>2105764.17</v>
      </c>
    </row>
    <row r="64" spans="1:51" x14ac:dyDescent="0.25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41285</v>
      </c>
    </row>
    <row r="66" spans="1:51" x14ac:dyDescent="0.25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9960</v>
      </c>
    </row>
    <row r="67" spans="1:51" x14ac:dyDescent="0.25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92081.4</v>
      </c>
      <c r="AY67" s="20">
        <v>21963</v>
      </c>
    </row>
    <row r="68" spans="1:51" x14ac:dyDescent="0.25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 x14ac:dyDescent="0.25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 x14ac:dyDescent="0.25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5465182.8499999996</v>
      </c>
      <c r="AY72" s="15">
        <f>AY73+AY76+AY77+AY78+AY80</f>
        <v>3363794.1500000004</v>
      </c>
    </row>
    <row r="73" spans="1:51" x14ac:dyDescent="0.25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5465182.8499999996</v>
      </c>
      <c r="AY73" s="17">
        <f>SUM(AY74:AY75)</f>
        <v>3363794.1500000004</v>
      </c>
    </row>
    <row r="74" spans="1:51" x14ac:dyDescent="0.25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2267687.9300000002</v>
      </c>
      <c r="AY74" s="20">
        <v>2440074.41</v>
      </c>
    </row>
    <row r="75" spans="1:51" x14ac:dyDescent="0.25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3197494.92</v>
      </c>
      <c r="AY75" s="20">
        <v>923719.74</v>
      </c>
    </row>
    <row r="76" spans="1:51" x14ac:dyDescent="0.25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7963593.25</v>
      </c>
      <c r="AY81" s="15">
        <f>AY82+AY83+AY85+AY87+AY89+AY91+AY93+AY94+AY100</f>
        <v>4656549.92</v>
      </c>
    </row>
    <row r="82" spans="1:51" x14ac:dyDescent="0.25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7963593.25</v>
      </c>
      <c r="AY83" s="17">
        <f>SUM(AY84)</f>
        <v>4656533.92</v>
      </c>
    </row>
    <row r="84" spans="1:51" x14ac:dyDescent="0.25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7963593.25</v>
      </c>
      <c r="AY84" s="20">
        <v>4656533.92</v>
      </c>
    </row>
    <row r="85" spans="1:51" x14ac:dyDescent="0.25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25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25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 x14ac:dyDescent="0.25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 x14ac:dyDescent="0.25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25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25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 x14ac:dyDescent="0.25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16</v>
      </c>
    </row>
    <row r="101" spans="1:51" x14ac:dyDescent="0.25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16</v>
      </c>
    </row>
    <row r="102" spans="1:51" x14ac:dyDescent="0.25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25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25">
      <c r="A114" s="10" t="s">
        <v>205</v>
      </c>
      <c r="B114" s="21" t="s">
        <v>206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25">
      <c r="A115" s="10" t="s">
        <v>207</v>
      </c>
      <c r="B115" s="16" t="s">
        <v>208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25">
      <c r="A116" s="10" t="s">
        <v>209</v>
      </c>
      <c r="B116" s="16" t="s">
        <v>210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 x14ac:dyDescent="0.25">
      <c r="A117" s="10" t="s">
        <v>211</v>
      </c>
      <c r="B117" s="24" t="s">
        <v>212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192915108.03</v>
      </c>
      <c r="AY117" s="13">
        <f>AY118+AY149</f>
        <v>194378804.02000001</v>
      </c>
    </row>
    <row r="118" spans="1:51" x14ac:dyDescent="0.25">
      <c r="A118" s="10" t="s">
        <v>213</v>
      </c>
      <c r="B118" s="21" t="s">
        <v>214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192915108.03</v>
      </c>
      <c r="AY118" s="15">
        <f>AY119+AY132+AY135+AY140+AY146</f>
        <v>192848804.02000001</v>
      </c>
    </row>
    <row r="119" spans="1:51" x14ac:dyDescent="0.25">
      <c r="A119" s="10" t="s">
        <v>215</v>
      </c>
      <c r="B119" s="16" t="s">
        <v>216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125071936.81</v>
      </c>
      <c r="AY119" s="17">
        <f>SUM(AY120:AY131)</f>
        <v>126090696.92999999</v>
      </c>
    </row>
    <row r="120" spans="1:51" x14ac:dyDescent="0.25">
      <c r="A120" s="18" t="s">
        <v>217</v>
      </c>
      <c r="B120" s="19" t="s">
        <v>218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81118966.870000005</v>
      </c>
      <c r="AY120" s="20">
        <v>82114106.700000003</v>
      </c>
    </row>
    <row r="121" spans="1:51" x14ac:dyDescent="0.25">
      <c r="A121" s="18" t="s">
        <v>219</v>
      </c>
      <c r="B121" s="19" t="s">
        <v>220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16410383.029999999</v>
      </c>
      <c r="AY121" s="20">
        <v>11027231.560000001</v>
      </c>
    </row>
    <row r="122" spans="1:51" x14ac:dyDescent="0.25">
      <c r="A122" s="18" t="s">
        <v>221</v>
      </c>
      <c r="B122" s="19" t="s">
        <v>222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3584722.81</v>
      </c>
      <c r="AY122" s="20">
        <v>3417362.03</v>
      </c>
    </row>
    <row r="123" spans="1:51" x14ac:dyDescent="0.25">
      <c r="A123" s="18" t="s">
        <v>223</v>
      </c>
      <c r="B123" s="19" t="s">
        <v>224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1" x14ac:dyDescent="0.25">
      <c r="A124" s="18" t="s">
        <v>225</v>
      </c>
      <c r="B124" s="19" t="s">
        <v>226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25">
      <c r="A125" s="18" t="s">
        <v>227</v>
      </c>
      <c r="B125" s="19" t="s">
        <v>228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2144948.4</v>
      </c>
      <c r="AY125" s="20">
        <v>2283365.0499999998</v>
      </c>
    </row>
    <row r="126" spans="1:51" x14ac:dyDescent="0.25">
      <c r="A126" s="18" t="s">
        <v>229</v>
      </c>
      <c r="B126" s="19" t="s">
        <v>230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25">
      <c r="A127" s="18" t="s">
        <v>231</v>
      </c>
      <c r="B127" s="19" t="s">
        <v>232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25">
      <c r="A128" s="18" t="s">
        <v>233</v>
      </c>
      <c r="B128" s="19" t="s">
        <v>234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1605619.88</v>
      </c>
      <c r="AY128" s="20">
        <v>1871922.61</v>
      </c>
    </row>
    <row r="129" spans="1:51" x14ac:dyDescent="0.25">
      <c r="A129" s="18" t="s">
        <v>235</v>
      </c>
      <c r="B129" s="19" t="s">
        <v>236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1049419.75</v>
      </c>
      <c r="AY129" s="20">
        <v>5230669.18</v>
      </c>
    </row>
    <row r="130" spans="1:51" x14ac:dyDescent="0.25">
      <c r="A130" s="18" t="s">
        <v>237</v>
      </c>
      <c r="B130" s="19" t="s">
        <v>238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239</v>
      </c>
      <c r="B131" s="19" t="s">
        <v>240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19157876.07</v>
      </c>
      <c r="AY131" s="20">
        <v>20146039.800000001</v>
      </c>
    </row>
    <row r="132" spans="1:51" x14ac:dyDescent="0.25">
      <c r="A132" s="10" t="s">
        <v>241</v>
      </c>
      <c r="B132" s="16" t="s">
        <v>242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60907758.319999993</v>
      </c>
      <c r="AY132" s="17">
        <f>SUM(AY133:AY134)</f>
        <v>64030420.789999999</v>
      </c>
    </row>
    <row r="133" spans="1:51" x14ac:dyDescent="0.25">
      <c r="A133" s="18" t="s">
        <v>243</v>
      </c>
      <c r="B133" s="19" t="s">
        <v>244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15989531.16</v>
      </c>
      <c r="AY133" s="20">
        <v>15908170.1</v>
      </c>
    </row>
    <row r="134" spans="1:51" x14ac:dyDescent="0.25">
      <c r="A134" s="18" t="s">
        <v>245</v>
      </c>
      <c r="B134" s="19" t="s">
        <v>246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44918227.159999996</v>
      </c>
      <c r="AY134" s="20">
        <v>48122250.689999998</v>
      </c>
    </row>
    <row r="135" spans="1:51" x14ac:dyDescent="0.25">
      <c r="A135" s="10" t="s">
        <v>247</v>
      </c>
      <c r="B135" s="16" t="s">
        <v>248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4150000</v>
      </c>
      <c r="AY135" s="17">
        <f>SUM(AY136:AY139)</f>
        <v>250000</v>
      </c>
    </row>
    <row r="136" spans="1:51" x14ac:dyDescent="0.25">
      <c r="A136" s="18" t="s">
        <v>249</v>
      </c>
      <c r="B136" s="19" t="s">
        <v>250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251</v>
      </c>
      <c r="B137" s="19" t="s">
        <v>252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253</v>
      </c>
      <c r="B138" s="19" t="s">
        <v>254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255</v>
      </c>
      <c r="B139" s="19" t="s">
        <v>256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4150000</v>
      </c>
      <c r="AY139" s="20">
        <v>250000</v>
      </c>
    </row>
    <row r="140" spans="1:51" x14ac:dyDescent="0.25">
      <c r="A140" s="10" t="s">
        <v>257</v>
      </c>
      <c r="B140" s="16" t="s">
        <v>258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2585411.9</v>
      </c>
      <c r="AY140" s="17">
        <f>SUM(AY141:AY145)</f>
        <v>2477686.2999999998</v>
      </c>
    </row>
    <row r="141" spans="1:51" x14ac:dyDescent="0.25">
      <c r="A141" s="18" t="s">
        <v>259</v>
      </c>
      <c r="B141" s="19" t="s">
        <v>260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29.5</v>
      </c>
      <c r="AY141" s="20">
        <v>1601.29</v>
      </c>
    </row>
    <row r="142" spans="1:51" x14ac:dyDescent="0.25">
      <c r="A142" s="18" t="s">
        <v>261</v>
      </c>
      <c r="B142" s="19" t="s">
        <v>262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353672.15</v>
      </c>
      <c r="AY142" s="20">
        <v>397434</v>
      </c>
    </row>
    <row r="143" spans="1:51" x14ac:dyDescent="0.25">
      <c r="A143" s="18" t="s">
        <v>263</v>
      </c>
      <c r="B143" s="19" t="s">
        <v>264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2231710.25</v>
      </c>
      <c r="AY143" s="20">
        <v>2078651.01</v>
      </c>
    </row>
    <row r="144" spans="1:51" x14ac:dyDescent="0.25">
      <c r="A144" s="18" t="s">
        <v>265</v>
      </c>
      <c r="B144" s="19" t="s">
        <v>266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267</v>
      </c>
      <c r="B145" s="19" t="s">
        <v>268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269</v>
      </c>
      <c r="B146" s="16" t="s">
        <v>270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200001</v>
      </c>
      <c r="AY146" s="17">
        <f>SUM(AY147:AY148)</f>
        <v>0</v>
      </c>
    </row>
    <row r="147" spans="1:51" x14ac:dyDescent="0.25">
      <c r="A147" s="10" t="s">
        <v>271</v>
      </c>
      <c r="B147" s="19" t="s">
        <v>272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200001</v>
      </c>
      <c r="AY147" s="20">
        <v>0</v>
      </c>
    </row>
    <row r="148" spans="1:51" x14ac:dyDescent="0.25">
      <c r="A148" s="10" t="s">
        <v>273</v>
      </c>
      <c r="B148" s="19" t="s">
        <v>274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275</v>
      </c>
      <c r="B149" s="21" t="s">
        <v>276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1530000</v>
      </c>
    </row>
    <row r="150" spans="1:51" x14ac:dyDescent="0.25">
      <c r="A150" s="10" t="s">
        <v>277</v>
      </c>
      <c r="B150" s="16" t="s">
        <v>278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279</v>
      </c>
      <c r="B151" s="19" t="s">
        <v>280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281</v>
      </c>
      <c r="B152" s="16" t="s">
        <v>282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283</v>
      </c>
      <c r="B153" s="16" t="s">
        <v>284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1530000</v>
      </c>
    </row>
    <row r="154" spans="1:51" x14ac:dyDescent="0.25">
      <c r="A154" s="18" t="s">
        <v>285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1530000</v>
      </c>
    </row>
    <row r="155" spans="1:51" x14ac:dyDescent="0.25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25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49" t="s">
        <v>345</v>
      </c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27">
        <f>AX7+AX117+AX161</f>
        <v>287580734.46000004</v>
      </c>
      <c r="AY184" s="27">
        <f>AY7+AY117+AY161</f>
        <v>286056582.78000003</v>
      </c>
    </row>
    <row r="185" spans="1:52" ht="18.75" x14ac:dyDescent="0.2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205388606.90000004</v>
      </c>
      <c r="AY186" s="13">
        <f>AY187+AY222+AY287</f>
        <v>223985836.11000001</v>
      </c>
    </row>
    <row r="187" spans="1:52" x14ac:dyDescent="0.25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80762778.120000005</v>
      </c>
      <c r="AY187" s="15">
        <f>AY188+AY193+AY198+AY207+AY212+AY219</f>
        <v>98091845.489999995</v>
      </c>
    </row>
    <row r="188" spans="1:52" x14ac:dyDescent="0.25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36993469.490000002</v>
      </c>
      <c r="AY188" s="17">
        <f>SUM(AY189:AY192)</f>
        <v>36580005.980000004</v>
      </c>
    </row>
    <row r="189" spans="1:52" x14ac:dyDescent="0.25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4087406.94</v>
      </c>
      <c r="AY189" s="20">
        <v>4415994.0599999996</v>
      </c>
    </row>
    <row r="190" spans="1:52" x14ac:dyDescent="0.25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32906062.550000001</v>
      </c>
      <c r="AY191" s="20">
        <v>32164011.920000002</v>
      </c>
    </row>
    <row r="192" spans="1:52" x14ac:dyDescent="0.25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37131422.460000001</v>
      </c>
      <c r="AY193" s="17">
        <f>SUM(AY194:AY197)</f>
        <v>39983501.170000002</v>
      </c>
    </row>
    <row r="194" spans="1:51" x14ac:dyDescent="0.25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743793.1</v>
      </c>
      <c r="AY194" s="20">
        <v>744163.59</v>
      </c>
    </row>
    <row r="195" spans="1:51" x14ac:dyDescent="0.25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36387629.359999999</v>
      </c>
      <c r="AY195" s="20">
        <v>39239337.579999998</v>
      </c>
    </row>
    <row r="196" spans="1:51" x14ac:dyDescent="0.25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5165231.3600000003</v>
      </c>
      <c r="AY198" s="17">
        <f>SUM(AY199:AY206)</f>
        <v>20359554.349999998</v>
      </c>
    </row>
    <row r="199" spans="1:51" x14ac:dyDescent="0.25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25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0</v>
      </c>
      <c r="AY200" s="20">
        <v>11048938.369999999</v>
      </c>
    </row>
    <row r="201" spans="1:51" x14ac:dyDescent="0.25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5165231.3600000003</v>
      </c>
      <c r="AY201" s="20">
        <v>9284502.7599999998</v>
      </c>
    </row>
    <row r="202" spans="1:51" x14ac:dyDescent="0.25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26113.22</v>
      </c>
    </row>
    <row r="203" spans="1:51" x14ac:dyDescent="0.25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25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25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25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25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1434853.18</v>
      </c>
      <c r="AY212" s="17">
        <f>SUM(AY213:AY218)</f>
        <v>1168783.99</v>
      </c>
    </row>
    <row r="213" spans="1:51" x14ac:dyDescent="0.25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404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1191796.98</v>
      </c>
      <c r="AY214" s="20">
        <v>1161359.99</v>
      </c>
    </row>
    <row r="215" spans="1:51" x14ac:dyDescent="0.25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243056.2</v>
      </c>
      <c r="AY216" s="20">
        <v>0</v>
      </c>
    </row>
    <row r="217" spans="1:51" x14ac:dyDescent="0.25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7424</v>
      </c>
    </row>
    <row r="219" spans="1:51" x14ac:dyDescent="0.25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37801.629999999997</v>
      </c>
      <c r="AY219" s="17">
        <v>0</v>
      </c>
    </row>
    <row r="220" spans="1:51" x14ac:dyDescent="0.25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37801.629999999997</v>
      </c>
      <c r="AY220" s="20">
        <v>0</v>
      </c>
    </row>
    <row r="221" spans="1:51" x14ac:dyDescent="0.25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58961109.770000003</v>
      </c>
      <c r="AY222" s="15">
        <f>AY223+AY232+AY236+AY246+AY256+AY264+AY267+AY273+AY277</f>
        <v>55975554.040000007</v>
      </c>
    </row>
    <row r="223" spans="1:51" x14ac:dyDescent="0.25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2806942.5</v>
      </c>
      <c r="AY223" s="17">
        <f>SUM(AY224:AY231)</f>
        <v>3824580.25</v>
      </c>
    </row>
    <row r="224" spans="1:51" x14ac:dyDescent="0.25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931179.22</v>
      </c>
      <c r="AY224" s="20">
        <v>1177601.06</v>
      </c>
    </row>
    <row r="225" spans="1:51" x14ac:dyDescent="0.25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772905.93</v>
      </c>
      <c r="AY225" s="20">
        <v>760894.82</v>
      </c>
    </row>
    <row r="226" spans="1:51" x14ac:dyDescent="0.25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275422.08000000002</v>
      </c>
      <c r="AY227" s="20">
        <v>679242.75</v>
      </c>
    </row>
    <row r="228" spans="1:51" x14ac:dyDescent="0.25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0</v>
      </c>
      <c r="AY228" s="20">
        <v>0</v>
      </c>
    </row>
    <row r="229" spans="1:51" x14ac:dyDescent="0.25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606235.27</v>
      </c>
      <c r="AY229" s="20">
        <v>873531.62</v>
      </c>
    </row>
    <row r="230" spans="1:51" x14ac:dyDescent="0.25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25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221200</v>
      </c>
      <c r="AY231" s="20">
        <v>333310</v>
      </c>
    </row>
    <row r="232" spans="1:51" x14ac:dyDescent="0.25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3206429.16</v>
      </c>
      <c r="AY232" s="17">
        <f>SUM(AY233:AY235)</f>
        <v>4236485.95</v>
      </c>
    </row>
    <row r="233" spans="1:51" x14ac:dyDescent="0.25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3109436.56</v>
      </c>
      <c r="AY233" s="20">
        <v>4206338.37</v>
      </c>
    </row>
    <row r="234" spans="1:51" x14ac:dyDescent="0.25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68608</v>
      </c>
      <c r="AY234" s="20">
        <v>17112.55</v>
      </c>
    </row>
    <row r="235" spans="1:51" x14ac:dyDescent="0.25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28384.6</v>
      </c>
      <c r="AY235" s="20">
        <v>13035.03</v>
      </c>
    </row>
    <row r="236" spans="1:51" x14ac:dyDescent="0.25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17299103.909999996</v>
      </c>
      <c r="AY246" s="17">
        <f>SUM(AY247:AY255)</f>
        <v>3036846.98</v>
      </c>
    </row>
    <row r="247" spans="1:51" x14ac:dyDescent="0.25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0</v>
      </c>
      <c r="AY247" s="20">
        <v>0</v>
      </c>
    </row>
    <row r="248" spans="1:51" x14ac:dyDescent="0.25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109726.47</v>
      </c>
      <c r="AY248" s="20">
        <v>22112.799999999999</v>
      </c>
    </row>
    <row r="249" spans="1:51" x14ac:dyDescent="0.25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0</v>
      </c>
    </row>
    <row r="250" spans="1:51" x14ac:dyDescent="0.25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0</v>
      </c>
    </row>
    <row r="251" spans="1:51" x14ac:dyDescent="0.25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 x14ac:dyDescent="0.25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17159519.039999999</v>
      </c>
      <c r="AY252" s="20">
        <v>2991950.9</v>
      </c>
    </row>
    <row r="253" spans="1:51" x14ac:dyDescent="0.25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29858.400000000001</v>
      </c>
      <c r="AY253" s="20">
        <v>9194.41</v>
      </c>
    </row>
    <row r="254" spans="1:51" x14ac:dyDescent="0.25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 x14ac:dyDescent="0.25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0</v>
      </c>
      <c r="AY255" s="20">
        <v>13588.87</v>
      </c>
    </row>
    <row r="256" spans="1:51" x14ac:dyDescent="0.25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13483160.08</v>
      </c>
      <c r="AY256" s="17">
        <f>SUM(AY257:AY263)</f>
        <v>20723715.270000003</v>
      </c>
    </row>
    <row r="257" spans="1:51" x14ac:dyDescent="0.25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6097261.0099999998</v>
      </c>
      <c r="AY257" s="20">
        <v>7278537.8300000001</v>
      </c>
    </row>
    <row r="258" spans="1:51" x14ac:dyDescent="0.25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141428.49</v>
      </c>
      <c r="AY258" s="20">
        <v>38893.339999999997</v>
      </c>
    </row>
    <row r="259" spans="1:51" x14ac:dyDescent="0.25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7238460.96</v>
      </c>
      <c r="AY259" s="20">
        <v>13405118.07</v>
      </c>
    </row>
    <row r="260" spans="1:51" x14ac:dyDescent="0.25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6009.62</v>
      </c>
      <c r="AY260" s="20">
        <v>0</v>
      </c>
    </row>
    <row r="261" spans="1:51" x14ac:dyDescent="0.25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25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1166.03</v>
      </c>
    </row>
    <row r="263" spans="1:51" x14ac:dyDescent="0.25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0</v>
      </c>
    </row>
    <row r="264" spans="1:51" x14ac:dyDescent="0.25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17054576.629999999</v>
      </c>
      <c r="AY264" s="17">
        <f>SUM(AY265:AY266)</f>
        <v>19624628.84</v>
      </c>
    </row>
    <row r="265" spans="1:51" x14ac:dyDescent="0.25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17054576.629999999</v>
      </c>
      <c r="AY265" s="20">
        <v>19624628.84</v>
      </c>
    </row>
    <row r="266" spans="1:51" x14ac:dyDescent="0.25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1006286.56</v>
      </c>
      <c r="AY267" s="17">
        <f>SUM(AY268:AY272)</f>
        <v>262953.06</v>
      </c>
    </row>
    <row r="268" spans="1:51" x14ac:dyDescent="0.25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827948.51</v>
      </c>
      <c r="AY268" s="20">
        <v>122540.58</v>
      </c>
    </row>
    <row r="269" spans="1:51" x14ac:dyDescent="0.25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0</v>
      </c>
      <c r="AY269" s="20">
        <v>140052.6</v>
      </c>
    </row>
    <row r="270" spans="1:51" x14ac:dyDescent="0.25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178338.05</v>
      </c>
      <c r="AY270" s="20">
        <v>0</v>
      </c>
    </row>
    <row r="271" spans="1:51" x14ac:dyDescent="0.25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359.88</v>
      </c>
    </row>
    <row r="272" spans="1:51" x14ac:dyDescent="0.25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0</v>
      </c>
    </row>
    <row r="273" spans="1:51" x14ac:dyDescent="0.25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5104</v>
      </c>
    </row>
    <row r="274" spans="1:51" x14ac:dyDescent="0.25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5104</v>
      </c>
    </row>
    <row r="276" spans="1:51" x14ac:dyDescent="0.25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4104610.9299999997</v>
      </c>
      <c r="AY277" s="17">
        <f>SUM(AY278:AY286)</f>
        <v>4261239.6899999995</v>
      </c>
    </row>
    <row r="278" spans="1:51" x14ac:dyDescent="0.25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264898.5</v>
      </c>
      <c r="AY278" s="20">
        <v>123817.83</v>
      </c>
    </row>
    <row r="279" spans="1:51" x14ac:dyDescent="0.25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0</v>
      </c>
      <c r="AY279" s="20">
        <v>0</v>
      </c>
    </row>
    <row r="280" spans="1:51" x14ac:dyDescent="0.25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0</v>
      </c>
    </row>
    <row r="281" spans="1:51" x14ac:dyDescent="0.25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0</v>
      </c>
      <c r="AY281" s="20">
        <v>23597.88</v>
      </c>
    </row>
    <row r="282" spans="1:51" x14ac:dyDescent="0.25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25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2834198.78</v>
      </c>
      <c r="AY283" s="20">
        <v>2646246.9</v>
      </c>
    </row>
    <row r="284" spans="1:51" x14ac:dyDescent="0.25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25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958577.63</v>
      </c>
      <c r="AY285" s="20">
        <v>1449118.36</v>
      </c>
    </row>
    <row r="286" spans="1:51" x14ac:dyDescent="0.25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46936.02</v>
      </c>
      <c r="AY286" s="20">
        <v>18458.72</v>
      </c>
    </row>
    <row r="287" spans="1:51" x14ac:dyDescent="0.25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65664719.010000005</v>
      </c>
      <c r="AY287" s="15">
        <f>AY288+AY298+AY308+AY318+AY328+AY338+AY346+AY356+AY362</f>
        <v>69918436.579999998</v>
      </c>
    </row>
    <row r="288" spans="1:51" x14ac:dyDescent="0.25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36105370.560000002</v>
      </c>
      <c r="AY288" s="17">
        <v>43627484.409999996</v>
      </c>
    </row>
    <row r="289" spans="1:51" x14ac:dyDescent="0.25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35223743</v>
      </c>
      <c r="AY289" s="20">
        <v>43098579.789999999</v>
      </c>
    </row>
    <row r="290" spans="1:51" x14ac:dyDescent="0.25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194356.34</v>
      </c>
      <c r="AY290" s="20">
        <v>134051.03</v>
      </c>
    </row>
    <row r="291" spans="1:51" x14ac:dyDescent="0.25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565424.93999999994</v>
      </c>
      <c r="AY292" s="20">
        <v>259960.48</v>
      </c>
    </row>
    <row r="293" spans="1:51" x14ac:dyDescent="0.25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12071</v>
      </c>
      <c r="AY293" s="20">
        <v>0</v>
      </c>
    </row>
    <row r="294" spans="1:51" x14ac:dyDescent="0.25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40484</v>
      </c>
      <c r="AY294" s="20">
        <v>0</v>
      </c>
    </row>
    <row r="295" spans="1:51" x14ac:dyDescent="0.25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61799.97</v>
      </c>
      <c r="AY295" s="20">
        <v>119560.33</v>
      </c>
    </row>
    <row r="296" spans="1:51" x14ac:dyDescent="0.25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7491.31</v>
      </c>
      <c r="AY296" s="20">
        <v>15332.78</v>
      </c>
    </row>
    <row r="297" spans="1:51" x14ac:dyDescent="0.25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728857.99</v>
      </c>
      <c r="AY298" s="17">
        <f>SUM(AY299:AY307)</f>
        <v>1740</v>
      </c>
    </row>
    <row r="299" spans="1:51" x14ac:dyDescent="0.25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25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0</v>
      </c>
      <c r="AY300" s="20">
        <v>0</v>
      </c>
    </row>
    <row r="301" spans="1:51" x14ac:dyDescent="0.25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0</v>
      </c>
      <c r="AY301" s="20">
        <v>0</v>
      </c>
    </row>
    <row r="302" spans="1:51" x14ac:dyDescent="0.25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465909.19</v>
      </c>
      <c r="AY303" s="20">
        <v>0</v>
      </c>
    </row>
    <row r="304" spans="1:51" x14ac:dyDescent="0.25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262740</v>
      </c>
      <c r="AY304" s="20">
        <v>0</v>
      </c>
    </row>
    <row r="305" spans="1:51" x14ac:dyDescent="0.25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208.8</v>
      </c>
      <c r="AY307" s="20">
        <v>1740</v>
      </c>
    </row>
    <row r="308" spans="1:51" x14ac:dyDescent="0.25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3662426.85</v>
      </c>
      <c r="AY308" s="17">
        <f>SUM(AY309:AY317)</f>
        <v>4805847.9799999986</v>
      </c>
    </row>
    <row r="309" spans="1:51" x14ac:dyDescent="0.25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2814931.24</v>
      </c>
      <c r="AY309" s="20">
        <v>2501149.8199999998</v>
      </c>
    </row>
    <row r="310" spans="1:51" x14ac:dyDescent="0.25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276945</v>
      </c>
      <c r="AY310" s="20">
        <v>38333.360000000001</v>
      </c>
    </row>
    <row r="311" spans="1:51" x14ac:dyDescent="0.25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493550.61</v>
      </c>
      <c r="AY311" s="20">
        <v>358659.4</v>
      </c>
    </row>
    <row r="312" spans="1:51" x14ac:dyDescent="0.25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77000</v>
      </c>
      <c r="AY312" s="20">
        <v>1769958.88</v>
      </c>
    </row>
    <row r="313" spans="1:51" x14ac:dyDescent="0.25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25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137746.51999999999</v>
      </c>
    </row>
    <row r="315" spans="1:51" x14ac:dyDescent="0.25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 x14ac:dyDescent="0.25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2354308.46</v>
      </c>
      <c r="AY318" s="17">
        <f>SUM(AY319:AY327)</f>
        <v>877972.26</v>
      </c>
    </row>
    <row r="319" spans="1:51" x14ac:dyDescent="0.25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856293.75</v>
      </c>
      <c r="AY319" s="20">
        <v>44617.599999999999</v>
      </c>
    </row>
    <row r="320" spans="1:51" x14ac:dyDescent="0.25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66183.210000000006</v>
      </c>
      <c r="AY322" s="20">
        <v>498650.93</v>
      </c>
    </row>
    <row r="323" spans="1:51" x14ac:dyDescent="0.25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564176.43999999994</v>
      </c>
      <c r="AY323" s="20">
        <v>334703.73</v>
      </c>
    </row>
    <row r="324" spans="1:51" x14ac:dyDescent="0.25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867655.06</v>
      </c>
      <c r="AY325" s="20">
        <v>0</v>
      </c>
    </row>
    <row r="326" spans="1:51" x14ac:dyDescent="0.25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13812007.01</v>
      </c>
      <c r="AY328" s="17">
        <f>SUM(AY329:AY337)</f>
        <v>14158082.219999999</v>
      </c>
    </row>
    <row r="329" spans="1:51" x14ac:dyDescent="0.25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11311304.960000001</v>
      </c>
      <c r="AY329" s="20">
        <v>12753161.49</v>
      </c>
    </row>
    <row r="330" spans="1:51" x14ac:dyDescent="0.25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0</v>
      </c>
      <c r="AY330" s="20">
        <v>0</v>
      </c>
    </row>
    <row r="331" spans="1:51" x14ac:dyDescent="0.25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358141</v>
      </c>
      <c r="AY331" s="20">
        <v>109098.95</v>
      </c>
    </row>
    <row r="332" spans="1:51" x14ac:dyDescent="0.25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25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685041.19</v>
      </c>
      <c r="AY333" s="20">
        <v>1167071.01</v>
      </c>
    </row>
    <row r="334" spans="1:51" x14ac:dyDescent="0.25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24360</v>
      </c>
      <c r="AY334" s="20">
        <v>0</v>
      </c>
    </row>
    <row r="335" spans="1:51" x14ac:dyDescent="0.25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431503.86</v>
      </c>
      <c r="AY335" s="20">
        <v>60710.77</v>
      </c>
    </row>
    <row r="336" spans="1:51" x14ac:dyDescent="0.25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0</v>
      </c>
      <c r="AY336" s="20">
        <v>0</v>
      </c>
    </row>
    <row r="337" spans="1:51" x14ac:dyDescent="0.25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1001656</v>
      </c>
      <c r="AY337" s="20">
        <v>68040</v>
      </c>
    </row>
    <row r="338" spans="1:51" x14ac:dyDescent="0.25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1060050</v>
      </c>
      <c r="AY338" s="17">
        <f>SUM(AY339:AY345)</f>
        <v>1381448.96</v>
      </c>
    </row>
    <row r="339" spans="1:51" x14ac:dyDescent="0.25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1060050</v>
      </c>
      <c r="AY339" s="20">
        <v>1381448.96</v>
      </c>
    </row>
    <row r="340" spans="1:51" x14ac:dyDescent="0.25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25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1077011.82</v>
      </c>
      <c r="AY346" s="17">
        <f>SUM(AY347:AY355)</f>
        <v>538144.07000000007</v>
      </c>
    </row>
    <row r="347" spans="1:51" x14ac:dyDescent="0.25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83134.009999999995</v>
      </c>
      <c r="AY347" s="20">
        <v>31884</v>
      </c>
    </row>
    <row r="348" spans="1:51" x14ac:dyDescent="0.25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5085</v>
      </c>
    </row>
    <row r="349" spans="1:51" x14ac:dyDescent="0.25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831547.21</v>
      </c>
      <c r="AY351" s="20">
        <v>501175.07</v>
      </c>
    </row>
    <row r="352" spans="1:51" x14ac:dyDescent="0.25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162330.6</v>
      </c>
      <c r="AY355" s="20">
        <v>0</v>
      </c>
    </row>
    <row r="356" spans="1:51" x14ac:dyDescent="0.25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5677180.46</v>
      </c>
      <c r="AY356" s="17">
        <f>SUM(AY357:AY361)</f>
        <v>1357132.13</v>
      </c>
    </row>
    <row r="357" spans="1:51" x14ac:dyDescent="0.25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25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5677180.46</v>
      </c>
      <c r="AY358" s="20">
        <v>1357132.13</v>
      </c>
    </row>
    <row r="359" spans="1:51" x14ac:dyDescent="0.25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1187505.8600000001</v>
      </c>
      <c r="AY362" s="17">
        <f>SUM(AY363:AY371)</f>
        <v>3170584.55</v>
      </c>
    </row>
    <row r="363" spans="1:51" x14ac:dyDescent="0.25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168470</v>
      </c>
      <c r="AY363" s="20">
        <v>159440</v>
      </c>
    </row>
    <row r="364" spans="1:51" x14ac:dyDescent="0.25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16544.46</v>
      </c>
      <c r="AY364" s="20">
        <v>92180</v>
      </c>
    </row>
    <row r="365" spans="1:51" x14ac:dyDescent="0.25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1162822.8700000001</v>
      </c>
    </row>
    <row r="367" spans="1:51" x14ac:dyDescent="0.25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0</v>
      </c>
    </row>
    <row r="368" spans="1:51" x14ac:dyDescent="0.25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0</v>
      </c>
    </row>
    <row r="369" spans="1:51" x14ac:dyDescent="0.25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1002491.4</v>
      </c>
      <c r="AY371" s="20">
        <v>1756141.68</v>
      </c>
    </row>
    <row r="372" spans="1:51" ht="15.75" x14ac:dyDescent="0.2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19730496.309999999</v>
      </c>
      <c r="AY372" s="13">
        <f>AY373+AY385+AY391+AY403+AY416+AY423+AY433+AY436+AY447</f>
        <v>19879157.920000002</v>
      </c>
    </row>
    <row r="373" spans="1:51" x14ac:dyDescent="0.25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5500000</v>
      </c>
      <c r="AY385" s="15">
        <f>AY386+AY390</f>
        <v>6329849.54</v>
      </c>
    </row>
    <row r="386" spans="1:51" x14ac:dyDescent="0.25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5500000</v>
      </c>
      <c r="AY386" s="17">
        <f>SUM(AY387:AY389)</f>
        <v>6329849.54</v>
      </c>
    </row>
    <row r="387" spans="1:51" x14ac:dyDescent="0.25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5500000</v>
      </c>
      <c r="AY387" s="20">
        <v>6329849.54</v>
      </c>
    </row>
    <row r="388" spans="1:51" x14ac:dyDescent="0.25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 t="s">
        <v>754</v>
      </c>
      <c r="B390" s="16" t="s">
        <v>755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756</v>
      </c>
      <c r="B391" s="21" t="s">
        <v>757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 x14ac:dyDescent="0.25">
      <c r="A392" s="10" t="s">
        <v>758</v>
      </c>
      <c r="B392" s="16" t="s">
        <v>759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 x14ac:dyDescent="0.25">
      <c r="A393" s="18" t="s">
        <v>760</v>
      </c>
      <c r="B393" s="19" t="s">
        <v>761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762</v>
      </c>
      <c r="B394" s="19" t="s">
        <v>763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764</v>
      </c>
      <c r="B395" s="19" t="s">
        <v>765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766</v>
      </c>
      <c r="B396" s="19" t="s">
        <v>767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768</v>
      </c>
      <c r="B397" s="19" t="s">
        <v>769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770</v>
      </c>
      <c r="B398" s="19" t="s">
        <v>771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772</v>
      </c>
      <c r="B399" s="19" t="s">
        <v>773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774</v>
      </c>
      <c r="B400" s="19" t="s">
        <v>775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25">
      <c r="A401" s="10" t="s">
        <v>776</v>
      </c>
      <c r="B401" s="16" t="s">
        <v>777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778</v>
      </c>
      <c r="B402" s="19" t="s">
        <v>779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780</v>
      </c>
      <c r="B403" s="21" t="s">
        <v>781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8787440.129999999</v>
      </c>
      <c r="AY403" s="15">
        <f>AY404+AY406+AY408+AY414</f>
        <v>8325575.8799999999</v>
      </c>
    </row>
    <row r="404" spans="1:51" x14ac:dyDescent="0.25">
      <c r="A404" s="10" t="s">
        <v>782</v>
      </c>
      <c r="B404" s="16" t="s">
        <v>783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2376530.4500000002</v>
      </c>
      <c r="AY404" s="17">
        <f>SUM(AY405)</f>
        <v>6657862.9199999999</v>
      </c>
    </row>
    <row r="405" spans="1:51" x14ac:dyDescent="0.25">
      <c r="A405" s="18" t="s">
        <v>784</v>
      </c>
      <c r="B405" s="19" t="s">
        <v>785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2376530.4500000002</v>
      </c>
      <c r="AY405" s="20">
        <v>6657862.9199999999</v>
      </c>
    </row>
    <row r="406" spans="1:51" x14ac:dyDescent="0.25">
      <c r="A406" s="10" t="s">
        <v>786</v>
      </c>
      <c r="B406" s="16" t="s">
        <v>787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4942505.26</v>
      </c>
      <c r="AY406" s="17">
        <f>SUM(AY407)</f>
        <v>0</v>
      </c>
    </row>
    <row r="407" spans="1:51" x14ac:dyDescent="0.25">
      <c r="A407" s="18" t="s">
        <v>788</v>
      </c>
      <c r="B407" s="19" t="s">
        <v>789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4942505.26</v>
      </c>
      <c r="AY407" s="20">
        <v>0</v>
      </c>
    </row>
    <row r="408" spans="1:51" x14ac:dyDescent="0.25">
      <c r="A408" s="10" t="s">
        <v>790</v>
      </c>
      <c r="B408" s="16" t="s">
        <v>791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1468404.42</v>
      </c>
      <c r="AY408" s="17">
        <f>SUM(AY409:AY413)</f>
        <v>1667712.96</v>
      </c>
    </row>
    <row r="409" spans="1:51" x14ac:dyDescent="0.25">
      <c r="A409" s="18" t="s">
        <v>792</v>
      </c>
      <c r="B409" s="19" t="s">
        <v>793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1426695.93</v>
      </c>
      <c r="AY409" s="20">
        <v>1206341.8400000001</v>
      </c>
    </row>
    <row r="410" spans="1:51" x14ac:dyDescent="0.25">
      <c r="A410" s="18" t="s">
        <v>794</v>
      </c>
      <c r="B410" s="19" t="s">
        <v>795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796</v>
      </c>
      <c r="B411" s="19" t="s">
        <v>797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41708.49</v>
      </c>
      <c r="AY411" s="20">
        <v>461371.12</v>
      </c>
    </row>
    <row r="412" spans="1:51" x14ac:dyDescent="0.25">
      <c r="A412" s="18" t="s">
        <v>798</v>
      </c>
      <c r="B412" s="19" t="s">
        <v>799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800</v>
      </c>
      <c r="B413" s="19" t="s">
        <v>801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802</v>
      </c>
      <c r="B414" s="16" t="s">
        <v>803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804</v>
      </c>
      <c r="B415" s="19" t="s">
        <v>805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806</v>
      </c>
      <c r="B416" s="21" t="s">
        <v>807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4439647.71</v>
      </c>
      <c r="AY416" s="15">
        <f>AY417+AY419+AY421</f>
        <v>4485753.5</v>
      </c>
    </row>
    <row r="417" spans="1:51" x14ac:dyDescent="0.25">
      <c r="A417" s="10" t="s">
        <v>808</v>
      </c>
      <c r="B417" s="16" t="s">
        <v>809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25">
      <c r="A418" s="18" t="s">
        <v>810</v>
      </c>
      <c r="B418" s="19" t="s">
        <v>811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25">
      <c r="A419" s="10" t="s">
        <v>812</v>
      </c>
      <c r="B419" s="16" t="s">
        <v>813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4439647.71</v>
      </c>
      <c r="AY419" s="17">
        <f>SUM(AY420)</f>
        <v>4485753.5</v>
      </c>
    </row>
    <row r="420" spans="1:51" x14ac:dyDescent="0.25">
      <c r="A420" s="18" t="s">
        <v>814</v>
      </c>
      <c r="B420" s="19" t="s">
        <v>815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4439647.71</v>
      </c>
      <c r="AY420" s="20">
        <v>4485753.5</v>
      </c>
    </row>
    <row r="421" spans="1:51" x14ac:dyDescent="0.25">
      <c r="A421" s="10" t="s">
        <v>816</v>
      </c>
      <c r="B421" s="16" t="s">
        <v>817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818</v>
      </c>
      <c r="B422" s="19" t="s">
        <v>819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820</v>
      </c>
      <c r="B423" s="21" t="s">
        <v>821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1003408.47</v>
      </c>
      <c r="AY423" s="15">
        <f>AY424+AY428</f>
        <v>737979</v>
      </c>
    </row>
    <row r="424" spans="1:51" x14ac:dyDescent="0.25">
      <c r="A424" s="10" t="s">
        <v>822</v>
      </c>
      <c r="B424" s="16" t="s">
        <v>823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1003408.47</v>
      </c>
      <c r="AY424" s="17">
        <f>SUM(AY425:AY427)</f>
        <v>737979</v>
      </c>
    </row>
    <row r="425" spans="1:51" x14ac:dyDescent="0.25">
      <c r="A425" s="18" t="s">
        <v>824</v>
      </c>
      <c r="B425" s="19" t="s">
        <v>825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1003408.47</v>
      </c>
      <c r="AY425" s="20">
        <v>737979</v>
      </c>
    </row>
    <row r="426" spans="1:51" x14ac:dyDescent="0.25">
      <c r="A426" s="18" t="s">
        <v>826</v>
      </c>
      <c r="B426" s="19" t="s">
        <v>827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828</v>
      </c>
      <c r="B427" s="19" t="s">
        <v>829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830</v>
      </c>
      <c r="B428" s="16" t="s">
        <v>831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824</v>
      </c>
      <c r="B429" s="19" t="s">
        <v>832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826</v>
      </c>
      <c r="B430" s="19" t="s">
        <v>833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828</v>
      </c>
      <c r="B431" s="19" t="s">
        <v>834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835</v>
      </c>
      <c r="B432" s="19" t="s">
        <v>836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837</v>
      </c>
      <c r="B433" s="21" t="s">
        <v>838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839</v>
      </c>
      <c r="B434" s="16" t="s">
        <v>840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841</v>
      </c>
      <c r="B435" s="19" t="s">
        <v>842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843</v>
      </c>
      <c r="B436" s="21" t="s">
        <v>844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845</v>
      </c>
      <c r="B437" s="16" t="s">
        <v>846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847</v>
      </c>
      <c r="B438" s="19" t="s">
        <v>848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849</v>
      </c>
      <c r="B439" s="16" t="s">
        <v>850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851</v>
      </c>
      <c r="B440" s="19" t="s">
        <v>852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853</v>
      </c>
      <c r="B441" s="16" t="s">
        <v>854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855</v>
      </c>
      <c r="B442" s="19" t="s">
        <v>856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857</v>
      </c>
      <c r="B443" s="16" t="s">
        <v>858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859</v>
      </c>
      <c r="B444" s="19" t="s">
        <v>860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861</v>
      </c>
      <c r="B445" s="16" t="s">
        <v>862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863</v>
      </c>
      <c r="B446" s="19" t="s">
        <v>864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865</v>
      </c>
      <c r="B447" s="21" t="s">
        <v>866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867</v>
      </c>
      <c r="B448" s="16" t="s">
        <v>868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869</v>
      </c>
      <c r="B449" s="19" t="s">
        <v>870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871</v>
      </c>
      <c r="B450" s="19" t="s">
        <v>872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873</v>
      </c>
      <c r="B451" s="16" t="s">
        <v>874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875</v>
      </c>
      <c r="B452" s="19" t="s">
        <v>876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877</v>
      </c>
      <c r="B453" s="24" t="s">
        <v>878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879</v>
      </c>
      <c r="B454" s="21" t="s">
        <v>880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881</v>
      </c>
      <c r="B455" s="16" t="s">
        <v>882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883</v>
      </c>
      <c r="B456" s="19" t="s">
        <v>884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885</v>
      </c>
      <c r="B457" s="19" t="s">
        <v>886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887</v>
      </c>
      <c r="B458" s="19" t="s">
        <v>888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889</v>
      </c>
      <c r="B459" s="16" t="s">
        <v>890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891</v>
      </c>
      <c r="B460" s="19" t="s">
        <v>892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893</v>
      </c>
      <c r="B461" s="19" t="s">
        <v>894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895</v>
      </c>
      <c r="B462" s="19" t="s">
        <v>896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897</v>
      </c>
      <c r="B463" s="21" t="s">
        <v>898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899</v>
      </c>
      <c r="B464" s="16" t="s">
        <v>900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901</v>
      </c>
      <c r="B465" s="19" t="s">
        <v>902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903</v>
      </c>
      <c r="B466" s="19" t="s">
        <v>904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905</v>
      </c>
      <c r="B467" s="19" t="s">
        <v>906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907</v>
      </c>
      <c r="B468" s="19" t="s">
        <v>908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909</v>
      </c>
      <c r="B469" s="16" t="s">
        <v>910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911</v>
      </c>
      <c r="B470" s="19" t="s">
        <v>912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913</v>
      </c>
      <c r="B471" s="21" t="s">
        <v>914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915</v>
      </c>
      <c r="B472" s="16" t="s">
        <v>916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917</v>
      </c>
      <c r="B473" s="19" t="s">
        <v>918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919</v>
      </c>
      <c r="B474" s="16" t="s">
        <v>920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921</v>
      </c>
      <c r="B475" s="19" t="s">
        <v>922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923</v>
      </c>
      <c r="B476" s="19" t="s">
        <v>924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925</v>
      </c>
      <c r="B477" s="24" t="s">
        <v>926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0</v>
      </c>
      <c r="AY477" s="13">
        <f>AY478+AY489+AY494+AY499+AY502</f>
        <v>0</v>
      </c>
    </row>
    <row r="478" spans="1:51" x14ac:dyDescent="0.25">
      <c r="A478" s="10" t="s">
        <v>927</v>
      </c>
      <c r="B478" s="21" t="s">
        <v>928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0</v>
      </c>
      <c r="AY478" s="15">
        <f>AY479+AY483</f>
        <v>0</v>
      </c>
    </row>
    <row r="479" spans="1:51" x14ac:dyDescent="0.25">
      <c r="A479" s="10" t="s">
        <v>929</v>
      </c>
      <c r="B479" s="16" t="s">
        <v>930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0</v>
      </c>
      <c r="AY479" s="17">
        <f>SUM(AY480:AY482)</f>
        <v>0</v>
      </c>
    </row>
    <row r="480" spans="1:51" x14ac:dyDescent="0.25">
      <c r="A480" s="18" t="s">
        <v>931</v>
      </c>
      <c r="B480" s="19" t="s">
        <v>932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0</v>
      </c>
      <c r="AY480" s="20">
        <v>0</v>
      </c>
    </row>
    <row r="481" spans="1:51" x14ac:dyDescent="0.25">
      <c r="A481" s="18" t="s">
        <v>933</v>
      </c>
      <c r="B481" s="19" t="s">
        <v>934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935</v>
      </c>
      <c r="B482" s="19" t="s">
        <v>936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937</v>
      </c>
      <c r="B483" s="16" t="s">
        <v>938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939</v>
      </c>
      <c r="B484" s="19" t="s">
        <v>940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941</v>
      </c>
      <c r="B485" s="19" t="s">
        <v>942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943</v>
      </c>
      <c r="B486" s="19" t="s">
        <v>944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945</v>
      </c>
      <c r="B487" s="19" t="s">
        <v>946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947</v>
      </c>
      <c r="B488" s="19" t="s">
        <v>948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949</v>
      </c>
      <c r="B489" s="21" t="s">
        <v>950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951</v>
      </c>
      <c r="B490" s="16" t="s">
        <v>952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953</v>
      </c>
      <c r="B491" s="19" t="s">
        <v>954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955</v>
      </c>
      <c r="B492" s="16" t="s">
        <v>956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957</v>
      </c>
      <c r="B493" s="19" t="s">
        <v>958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959</v>
      </c>
      <c r="B494" s="21" t="s">
        <v>960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961</v>
      </c>
      <c r="B495" s="16" t="s">
        <v>962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963</v>
      </c>
      <c r="B496" s="19" t="s">
        <v>964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965</v>
      </c>
      <c r="B497" s="16" t="s">
        <v>966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967</v>
      </c>
      <c r="B498" s="19" t="s">
        <v>968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969</v>
      </c>
      <c r="B499" s="21" t="s">
        <v>970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971</v>
      </c>
      <c r="B500" s="16" t="s">
        <v>972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973</v>
      </c>
      <c r="B501" s="19" t="s">
        <v>974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975</v>
      </c>
      <c r="B502" s="21" t="s">
        <v>976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977</v>
      </c>
      <c r="B503" s="16" t="s">
        <v>978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979</v>
      </c>
      <c r="B504" s="19" t="s">
        <v>980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981</v>
      </c>
      <c r="B505" s="16" t="s">
        <v>982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983</v>
      </c>
      <c r="B506" s="19" t="s">
        <v>984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985</v>
      </c>
      <c r="B507" s="24" t="s">
        <v>986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110606.36</v>
      </c>
      <c r="AY507" s="13">
        <f>AY508+AY517+AY520+AY526+AY528+AY530</f>
        <v>4444493.32</v>
      </c>
    </row>
    <row r="508" spans="1:51" x14ac:dyDescent="0.25">
      <c r="A508" s="10" t="s">
        <v>987</v>
      </c>
      <c r="B508" s="21" t="s">
        <v>988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110606.36</v>
      </c>
      <c r="AY508" s="15">
        <f>SUM(AY509:AY516)</f>
        <v>4444493.32</v>
      </c>
    </row>
    <row r="509" spans="1:51" x14ac:dyDescent="0.25">
      <c r="A509" s="10" t="s">
        <v>989</v>
      </c>
      <c r="B509" s="16" t="s">
        <v>990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991</v>
      </c>
      <c r="B510" s="16" t="s">
        <v>992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993</v>
      </c>
      <c r="B511" s="16" t="s">
        <v>994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995</v>
      </c>
      <c r="B512" s="16" t="s">
        <v>996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4436757.12</v>
      </c>
    </row>
    <row r="513" spans="1:51" x14ac:dyDescent="0.25">
      <c r="A513" s="10" t="s">
        <v>997</v>
      </c>
      <c r="B513" s="16" t="s">
        <v>998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x14ac:dyDescent="0.25">
      <c r="A514" s="10" t="s">
        <v>999</v>
      </c>
      <c r="B514" s="16" t="s">
        <v>1000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25">
      <c r="A515" s="10" t="s">
        <v>1001</v>
      </c>
      <c r="B515" s="16" t="s">
        <v>1002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110606.36</v>
      </c>
      <c r="AY515" s="17">
        <v>7736.2</v>
      </c>
    </row>
    <row r="516" spans="1:51" x14ac:dyDescent="0.25">
      <c r="A516" s="10" t="s">
        <v>1003</v>
      </c>
      <c r="B516" s="16" t="s">
        <v>1004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25">
      <c r="A517" s="10" t="s">
        <v>1005</v>
      </c>
      <c r="B517" s="21" t="s">
        <v>1006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1007</v>
      </c>
      <c r="B518" s="16" t="s">
        <v>1008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1009</v>
      </c>
      <c r="B519" s="16" t="s">
        <v>1010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1011</v>
      </c>
      <c r="B520" s="21" t="s">
        <v>1012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1013</v>
      </c>
      <c r="B521" s="16" t="s">
        <v>1014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1015</v>
      </c>
      <c r="B522" s="16" t="s">
        <v>1016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1017</v>
      </c>
      <c r="B523" s="16" t="s">
        <v>1018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1019</v>
      </c>
      <c r="B524" s="16" t="s">
        <v>1020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1021</v>
      </c>
      <c r="B525" s="16" t="s">
        <v>1022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25">
      <c r="A526" s="10" t="s">
        <v>1023</v>
      </c>
      <c r="B526" s="21" t="s">
        <v>1024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25">
      <c r="A527" s="10" t="s">
        <v>1025</v>
      </c>
      <c r="B527" s="16" t="s">
        <v>1026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1027</v>
      </c>
      <c r="B528" s="21" t="s">
        <v>1028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25">
      <c r="A529" s="10" t="s">
        <v>1029</v>
      </c>
      <c r="B529" s="16" t="s">
        <v>1030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1031</v>
      </c>
      <c r="B530" s="21" t="s">
        <v>1032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 x14ac:dyDescent="0.25">
      <c r="A531" s="10" t="s">
        <v>1033</v>
      </c>
      <c r="B531" s="16" t="s">
        <v>1034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1035</v>
      </c>
      <c r="B532" s="16" t="s">
        <v>1036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1037</v>
      </c>
      <c r="B533" s="16" t="s">
        <v>1038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1039</v>
      </c>
      <c r="B534" s="16" t="s">
        <v>1040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1041</v>
      </c>
      <c r="B535" s="16" t="s">
        <v>1042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25">
      <c r="A536" s="10" t="s">
        <v>1043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25">
      <c r="A537" s="10" t="s">
        <v>1044</v>
      </c>
      <c r="B537" s="16" t="s">
        <v>1045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25">
      <c r="A538" s="10" t="s">
        <v>1046</v>
      </c>
      <c r="B538" s="16" t="s">
        <v>1047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25">
      <c r="A539" s="10" t="s">
        <v>1048</v>
      </c>
      <c r="B539" s="16" t="s">
        <v>1049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 x14ac:dyDescent="0.25">
      <c r="A540" s="10" t="s">
        <v>1050</v>
      </c>
      <c r="B540" s="24" t="s">
        <v>1051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 x14ac:dyDescent="0.25">
      <c r="A541" s="10" t="s">
        <v>1052</v>
      </c>
      <c r="B541" s="21" t="s">
        <v>1053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 x14ac:dyDescent="0.25">
      <c r="A542" s="10" t="s">
        <v>1054</v>
      </c>
      <c r="B542" s="16" t="s">
        <v>1055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 x14ac:dyDescent="0.25">
      <c r="A543" s="29"/>
      <c r="B543" s="49" t="s">
        <v>1056</v>
      </c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9"/>
      <c r="AM543" s="49"/>
      <c r="AN543" s="49"/>
      <c r="AO543" s="49"/>
      <c r="AP543" s="49"/>
      <c r="AQ543" s="49"/>
      <c r="AR543" s="49"/>
      <c r="AS543" s="49"/>
      <c r="AT543" s="49"/>
      <c r="AU543" s="49"/>
      <c r="AV543" s="49"/>
      <c r="AW543" s="49"/>
      <c r="AX543" s="30">
        <f>AX186+AX372+AX453+AX477+AX507+AX540</f>
        <v>225229709.57000005</v>
      </c>
      <c r="AY543" s="30">
        <f>AY186+AY372+AY453+AY477+AY507+AY540</f>
        <v>248309487.35000002</v>
      </c>
    </row>
    <row r="544" spans="1:51" ht="16.5" customHeight="1" thickBot="1" x14ac:dyDescent="0.35">
      <c r="B544" s="50" t="s">
        <v>1057</v>
      </c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31">
        <f>AX184-AX543</f>
        <v>62351024.889999986</v>
      </c>
      <c r="AY544" s="31">
        <f>AY184-AY543</f>
        <v>37747095.430000007</v>
      </c>
    </row>
    <row r="545" spans="2:51" ht="15.75" thickTop="1" x14ac:dyDescent="0.25"/>
    <row r="546" spans="2:51" ht="18.75" x14ac:dyDescent="0.3">
      <c r="B546" s="34" t="s">
        <v>1058</v>
      </c>
    </row>
    <row r="547" spans="2:51" x14ac:dyDescent="0.25">
      <c r="B547" s="1"/>
    </row>
    <row r="548" spans="2:51" x14ac:dyDescent="0.25">
      <c r="B548" s="40"/>
      <c r="AG548" s="47" t="s">
        <v>1066</v>
      </c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</row>
    <row r="549" spans="2:51" ht="8.25" customHeight="1" x14ac:dyDescent="0.25"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</row>
    <row r="550" spans="2:51" x14ac:dyDescent="0.25"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</row>
    <row r="551" spans="2:51" x14ac:dyDescent="0.25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51" t="s">
        <v>1059</v>
      </c>
      <c r="AW551" s="51"/>
      <c r="AX551" s="51"/>
      <c r="AY551" s="51"/>
    </row>
    <row r="552" spans="2:51" x14ac:dyDescent="0.25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52" t="s">
        <v>1062</v>
      </c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52" t="s">
        <v>1063</v>
      </c>
      <c r="AW552" s="52"/>
      <c r="AX552" s="52"/>
      <c r="AY552" s="52"/>
    </row>
    <row r="553" spans="2:51" x14ac:dyDescent="0.25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3"/>
      <c r="AW553" s="53"/>
      <c r="AX553" s="53"/>
      <c r="AY553" s="53"/>
    </row>
    <row r="554" spans="2:51" ht="15.75" customHeight="1" x14ac:dyDescent="0.25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5" t="s">
        <v>1064</v>
      </c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6" t="s">
        <v>1065</v>
      </c>
      <c r="AW554" s="46"/>
      <c r="AX554" s="46"/>
      <c r="AY554" s="46"/>
    </row>
    <row r="555" spans="2:51" ht="15" customHeight="1" x14ac:dyDescent="0.25">
      <c r="D555" s="39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S555" s="39"/>
      <c r="AV555" s="46"/>
      <c r="AW555" s="46"/>
      <c r="AX555" s="46"/>
      <c r="AY555" s="46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password="CEE3" sheet="1" objects="1" scenarios="1" selectLockedCells="1"/>
  <mergeCells count="14">
    <mergeCell ref="B1:AY1"/>
    <mergeCell ref="B2:AY2"/>
    <mergeCell ref="B3:AY3"/>
    <mergeCell ref="P554:AF555"/>
    <mergeCell ref="AV554:AY555"/>
    <mergeCell ref="AG548:AU551"/>
    <mergeCell ref="B5:AW5"/>
    <mergeCell ref="B184:AW184"/>
    <mergeCell ref="B543:AW543"/>
    <mergeCell ref="B544:AW544"/>
    <mergeCell ref="P551:AF551"/>
    <mergeCell ref="AV551:AY551"/>
    <mergeCell ref="P552:AF553"/>
    <mergeCell ref="AV552:AY553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Soft</cp:lastModifiedBy>
  <dcterms:created xsi:type="dcterms:W3CDTF">2021-12-07T19:32:18Z</dcterms:created>
  <dcterms:modified xsi:type="dcterms:W3CDTF">2023-01-16T16:54:34Z</dcterms:modified>
</cp:coreProperties>
</file>